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5" firstSheet="0" activeTab="0"/>
  </bookViews>
  <sheets>
    <sheet name="Balanço_Patrimonial" sheetId="1" state="visible" r:id="rId2"/>
    <sheet name="DRE" sheetId="2" state="visible" r:id="rId3"/>
    <sheet name="DRA" sheetId="3" state="visible" r:id="rId4"/>
    <sheet name="DMPL" sheetId="4" state="visible" r:id="rId5"/>
    <sheet name="DFC" sheetId="5" state="visible" r:id="rId6"/>
  </sheets>
  <definedNames>
    <definedName function="false" hidden="false" localSheetId="0" name="_xlnm.Print_Area" vbProcedure="false">Balanço_Patrimonial!$A$1:$K$101</definedName>
    <definedName function="false" hidden="false" localSheetId="4" name="_xlnm.Print_Area" vbProcedure="false">DFC!$A$1:$E$91</definedName>
    <definedName function="false" hidden="false" localSheetId="3" name="_xlnm.Print_Area" vbProcedure="false">DMPL!$A$1:$F$74</definedName>
    <definedName function="false" hidden="false" localSheetId="2" name="_xlnm.Print_Area" vbProcedure="false">DRA!$A$1:$CW$35</definedName>
    <definedName function="false" hidden="false" name="ANO" vbProcedure="false">'file:///c:/2016-ccg/demonstrações%20contábeis/planilha%20de%20dre%20-%20v0.3.xlsm'#dre_-#REF!.$B$5</definedName>
    <definedName function="false" hidden="false" name="COMPLEMENTO" vbProcedure="false">'file:///c:/2016-ccg/demonstrações%20contábeis/planilha%20de%20dre%20-%20v0.3.xlsm'#dre_-#REF!.$B$8</definedName>
    <definedName function="false" hidden="false" name="ESPACO" vbProcedure="false">'file:///c:/2016-ccg/demonstrações%20contábeis/planilha%20de%20dre%20-%20v0.3.xlsm'#dre_-#REF!.$C$8</definedName>
    <definedName function="false" hidden="false" name="PERIODO" vbProcedure="false">'file:///c:/2016-ccg/demonstrações%20contábeis/planilha%20de%20dre%20-%20v0.3.xlsm'#dre_-#REF!.$B$2</definedName>
    <definedName function="false" hidden="false" name="TRIMESTRE_1" vbProcedure="false">['file:///C:/Users/m309079/Downloads/Planilha de DRE - V0.7.xlsm']Tabela_Auxiliar!$E$2</definedName>
    <definedName function="false" hidden="false" name="TRIMESTRE_2" vbProcedure="false">['file:///C:/Users/m309079/Downloads/Planilha de DRE - V0.7.xlsm']Tabela_Auxiliar!$E$3</definedName>
    <definedName function="false" hidden="false" name="TRIMESTRE_3" vbProcedure="false">['file:///C:/Users/m309079/Downloads/Planilha de DRE - V0.7.xlsm']Tabela_Auxiliar!$E$4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<sst xmlns="http://schemas.openxmlformats.org/spreadsheetml/2006/main" count="292" uniqueCount="158">
  <si>
    <t> </t>
  </si>
  <si>
    <t>MINISTÉRIO DA AGRICULTURA, PECUÁRIA E ABASTECIMENTO - MAPA</t>
  </si>
  <si>
    <t>EMPRESA BRASILEIRA DE PESQUISA AGROPECUÁRIA - EMBRAPA</t>
  </si>
  <si>
    <t>C.G.C.00.348.003/0001-10</t>
  </si>
  <si>
    <t>BALANÇO PATRIMONIAL DOS EXERCÍCIOS FINDOS EM 31 DE MARÇO DE 2017 E 2016</t>
  </si>
  <si>
    <t>A T I V O </t>
  </si>
  <si>
    <t>P A S S I V O </t>
  </si>
  <si>
    <t>MARÇO / 2017</t>
  </si>
  <si>
    <t>MARÇO / 2016</t>
  </si>
  <si>
    <t>R$</t>
  </si>
  <si>
    <t>CIRCULANTE.................................................................................................................................................</t>
  </si>
  <si>
    <t>CIRCULANTE ................................................................................................................................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</si>
  <si>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DISPONÍVEL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</t>
    </r>
  </si>
  <si>
    <r>
      <t xml:space="preserve">      Obrigações Trabalhistas Previdenciárias e Assistênciais </t>
    </r>
    <r>
      <rPr>
        <vertAlign val="superscript"/>
        <sz val="12"/>
        <color rgb="FF000000"/>
        <rFont val="Times New Roman"/>
        <family val="1"/>
      </rPr>
      <t xml:space="preserve">  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</t>
    </r>
  </si>
  <si>
    <t>      Caixa e Equivalentes de Caixa ....................................................................................................................................</t>
  </si>
  <si>
    <t>      Fornecedores e Contas a Pagar .............................................................................................................................</t>
  </si>
  <si>
    <t>      Obrigações Fiscais .................................................................................................................................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</si>
  <si>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CRÉDITOS A CURTO PRAZO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</t>
    </r>
  </si>
  <si>
    <t>      Provisões a Curto Prazo .................................................................................................................................</t>
  </si>
  <si>
    <t>      Clientes  ................................................................................................................</t>
  </si>
  <si>
    <t>      Demais Obrigações a Curto Prazo ...............................................................................................................................</t>
  </si>
  <si>
    <t>      Demais Créditos e Valores a Curto Prazo ...................................................................................................................................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</si>
  <si>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ESTOQUES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</si>
  <si>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DESPESAS PAGAS ANTECIPADAMENTE</t>
    </r>
    <r>
      <rPr>
        <sz val="12"/>
        <color rgb="FF000000"/>
        <rFont val="Times New Roman"/>
        <family val="1"/>
      </rPr>
      <t xml:space="preserve"> .......................................................................</t>
    </r>
  </si>
  <si>
    <t>NÃO CIRCULANTE ..............................................................................................................................................</t>
  </si>
  <si>
    <t>NÃO CIRCULANTE ..........................................................................................................................................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</si>
  <si>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REALIZÁVEL A LONGO PRAZO</t>
    </r>
    <r>
      <rPr>
        <sz val="12"/>
        <color rgb="FF000000"/>
        <rFont val="Times New Roman"/>
        <family val="1"/>
      </rPr>
      <t xml:space="preserve">  ...............................................................................................................</t>
    </r>
  </si>
  <si>
    <t>      INSS - Débito  Parcelado ........................................................................................................................</t>
  </si>
  <si>
    <t>        Demais Créditos a Valores a Longo Prazo .......................................................................................................................</t>
  </si>
  <si>
    <t>      Provisões a Longo Prazo ............................................................................................................................................................</t>
  </si>
  <si>
    <t>      Adiantamento para  Futuro Aumento de Capital............................................................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</si>
  <si>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INVESTIMENTOS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</t>
    </r>
  </si>
  <si>
    <t>        Participações Societárias - pelo MEP.........................................................................................</t>
  </si>
  <si>
    <t>        Participações Societárias - pelo Custo  .......................................................................................</t>
  </si>
  <si>
    <t>        Outros Investimentos..........................................................................................................................</t>
  </si>
  <si>
    <t>        Outras Provisões.....................................................................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</si>
  <si>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IMOBILIZADO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...........................................................................................................................................</t>
    </r>
  </si>
  <si>
    <t>       Bens Móveis.........................................................................................</t>
  </si>
  <si>
    <t>PATRIMÔNIO LÍQUIDO ......................................................................................................................</t>
  </si>
  <si>
    <t>          Bens Móveis.........................................................................................</t>
  </si>
  <si>
    <t>          Depreciação de Bens Móveis.........................................................................................</t>
  </si>
  <si>
    <t>      Capital Social ...........................................................................................................................</t>
  </si>
  <si>
    <t>       Bens Imóveis.........................................................................................</t>
  </si>
  <si>
    <t>      Prejuízos Acumulados........................................................................................................................</t>
  </si>
  <si>
    <t>          Bens Imóveis.........................................................................................</t>
  </si>
  <si>
    <t>          Depreciação/Amortização de Bens Imóveis.........................................................................................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</si>
  <si>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INTANGÍVEL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............................................................................................................................................</t>
    </r>
  </si>
  <si>
    <t>       Software.........................................................................................</t>
  </si>
  <si>
    <t>          Software........................................................................................</t>
  </si>
  <si>
    <t>          Amortização de Software........................................................................................</t>
  </si>
  <si>
    <t>       Marcas, Direitos e Patentes .........................................................................................</t>
  </si>
  <si>
    <t>          Marcas Direitos e Patentes........................................................................................</t>
  </si>
  <si>
    <t>TOTAL DO ATIVO..........................................................................................................................................</t>
  </si>
  <si>
    <t>TOTAL DO PASSIVO...................................................................................................</t>
  </si>
  <si>
    <t>MAURICIO ANTÔNIO LOPES</t>
  </si>
  <si>
    <t>VANIA BEATRIZ RODRIGUES CASTIGLIONI</t>
  </si>
  <si>
    <t> WALDYR STUMPF JUNIOR</t>
  </si>
  <si>
    <t>Presidente</t>
  </si>
  <si>
    <t>Diretora</t>
  </si>
  <si>
    <t> Diretor</t>
  </si>
  <si>
    <t>CPF: 277.340.486-68
</t>
  </si>
  <si>
    <t>CPF: 705.536.107-91</t>
  </si>
  <si>
    <t> CPF: 133.688.930-68</t>
  </si>
  <si>
    <t>LADISLAU MARTIN NETO</t>
  </si>
  <si>
    <t>EDUARDO CAPUTI</t>
  </si>
  <si>
    <t>SUSY DARLEN BARROS DA PENHA</t>
  </si>
  <si>
    <t>Diretor</t>
  </si>
  <si>
    <t>Chefe do Depto. de Administração Financeira - DAF</t>
  </si>
  <si>
    <t>Contadora - CRC/DF 007472/O-2</t>
  </si>
  <si>
    <t>CPF: 015.598.808-56</t>
  </si>
  <si>
    <t>CPF: 137.372.668-75           </t>
  </si>
  <si>
    <t>CPF: 399.778.381-00</t>
  </si>
  <si>
    <t>DEMONSTRAÇÃO DO RESULTADO DOS EXERCÍCIOS FINDOS EM 31 DE MARÇO DE 2017 E 2016</t>
  </si>
  <si>
    <t>( + ) Receitas com Vendas e Serviços............................................................................................................</t>
  </si>
  <si>
    <t/>
  </si>
  <si>
    <t>( - ) Imposto s/ Vendas e Serviços e Outras Deduções............................................................................................................</t>
  </si>
  <si>
    <t>( = ) Receita Líquida............................................................................................................</t>
  </si>
  <si>
    <t>( - ) Custo das Mercadorias e Serviços Vendidos............................................................................................................</t>
  </si>
  <si>
    <t>( = ) Lucro Bruto............................................................................................................</t>
  </si>
  <si>
    <t>( + ) Receitas Operacionais............................................................................................................</t>
  </si>
  <si>
    <t>      Repasse Recebido / Repasse do RP............................................................................................................</t>
  </si>
  <si>
    <t>      Convênios............................................................................................................</t>
  </si>
  <si>
    <t>      Doações .................................................................................................................</t>
  </si>
  <si>
    <t>( - ) Despesas Operacionais............................................................................................................</t>
  </si>
  <si>
    <t>      Despesas Administrativas............................................................................................................</t>
  </si>
  <si>
    <t>( = ) Resultado Antes das Receitas e Despesas Financeiras............................................................................................................</t>
  </si>
  <si>
    <t> Receitas Financeiras............................................................................................................</t>
  </si>
  <si>
    <t>( - ) Despesas Financeiras............................................................................................................</t>
  </si>
  <si>
    <t>( +/- ) Receitas / Despesas intra siafi ............................................................................................................</t>
  </si>
  <si>
    <t> Ganhos da Alienação de Bens............................................................................................................</t>
  </si>
  <si>
    <t> Reversão de Provisões............................................................................................................</t>
  </si>
  <si>
    <t>( +/- ) Outras Receitas / Despesas............................................................................................................</t>
  </si>
  <si>
    <t>( = ) Resultado Antes dos Tributos sobre o Lucro............................................................................................................</t>
  </si>
  <si>
    <t>( - ) Contribuição Social sobre o Lucro............................................................................................................</t>
  </si>
  <si>
    <t>( - ) Imposto de RendaPessoa Jurídica............................................................................................................</t>
  </si>
  <si>
    <t>( = ) Resultado Líquido do Exercício............................................................................................................</t>
  </si>
  <si>
    <t>DEMONSTRAÇÃO DO RESULTADO ABRANGENTE FINDOS EM 31 DE MARÇO DE 2017 E 2016</t>
  </si>
  <si>
    <t>Ajustes de Exercícios anteriores </t>
  </si>
  <si>
    <t>( = ) Resultado Líquido Abrangente.......................................................................................................</t>
  </si>
  <si>
    <t>MINISTÉRIO DA AGRICULTURA, PECUÁRIA E ABASTECIMENTO  - MAPA</t>
  </si>
  <si>
    <t>DEMONSTRAÇÃO DAS MUTAÇÕES DO PATRIMÔNIO LÍQUIDO DOS EXERCÍCIOS FINDOS EM 31 DE MAÇO DE 2017 E 2016</t>
  </si>
  <si>
    <t> HISTÓRICO</t>
  </si>
  <si>
    <t>CAPITAL</t>
  </si>
  <si>
    <t>PREJUIZO ACUMULADOS</t>
  </si>
  <si>
    <t>PATRIMONIO LIQUIDO</t>
  </si>
  <si>
    <t>Saldo Inicial do Exercício de 2016....................................................................................................</t>
  </si>
  <si>
    <t>Resultados do Exercício ...........................................................................</t>
  </si>
  <si>
    <t>Ajustes Patrimoniais de Exercícios Anteriores........................................................</t>
  </si>
  <si>
    <t>SALDO EM 31 DE MARÇO/2016.....................................................</t>
  </si>
  <si>
    <t>Saldo Inicial do Exercício de 2017....................................................................................................</t>
  </si>
  <si>
    <t>Resultados Exercício.................................................................................</t>
  </si>
  <si>
    <t>SALDO EM 31 DE MARÇO/2017.....................................................</t>
  </si>
  <si>
    <t>CPF: 277.340.486-68</t>
  </si>
  <si>
    <t>WALDYR STUMPF JUNIOR</t>
  </si>
  <si>
    <t>Diretor </t>
  </si>
  <si>
    <t>CPF: 133.688.930-68</t>
  </si>
  <si>
    <t>CPF: 137.372.668-75             </t>
  </si>
  <si>
    <t>MINISTÉRIO DA AGRICULTURA, PECUÁRIA E  ABASTECIMENTO - MAPA</t>
  </si>
  <si>
    <t>DEMONSTRAÇÃO DO FLUXO DE CAIXA DOS EXERCÍCIOS FINDOS EM  MARÇO DE 2017 E DEZEMBRO 2016</t>
  </si>
  <si>
    <t>DEZEMBRO / 2016</t>
  </si>
  <si>
    <t>ATIVIDADES OPERACIONAIS</t>
  </si>
  <si>
    <t>RECEBIMENTOS......................................................................................................................................................................................................................................</t>
  </si>
  <si>
    <t>          Repasses Recebidos........................................................................................................................................................................................................</t>
  </si>
  <si>
    <t>          Aluguéis, Arrendamentos e Taxas de Ocupação.............................................................................................................................................................................</t>
  </si>
  <si>
    <t>          Aplicações Financeiras.....................................................................................................................................................................................</t>
  </si>
  <si>
    <t>          Clientes ..........................................................................................................................................................................................</t>
  </si>
  <si>
    <t>          Transferências de Convênios..................................................................................................................................................................................................................</t>
  </si>
  <si>
    <t>          Outros Recebimentos.........................................................................................................................................................................................................</t>
  </si>
  <si>
    <r>
      <t xml:space="preserve">          </t>
    </r>
    <r>
      <rPr>
        <sz val="11"/>
        <color rgb="FF000000"/>
        <rFont val="Times New Roman"/>
        <family val="1"/>
      </rPr>
      <t xml:space="preserve">Recuperação de Despesas de Exercícios Anteriores............................................................................................................................................................................................................</t>
    </r>
  </si>
  <si>
    <t>          Ressarcimentos de Pessoal Cedido............................................................................................................................................................................................................</t>
  </si>
  <si>
    <t>          Ressarcimentos/Devoluções ..................................................................................................................................................................................................................................................</t>
  </si>
  <si>
    <t>PAGAMENTOS..................................................................................................................................................................................................................</t>
  </si>
  <si>
    <t>          Repasses Concedidos...........................................................................................................................................................................................................................................</t>
  </si>
  <si>
    <t>          Pessoal e Encargos Sociais.........................................................................................................................................................................................................</t>
  </si>
  <si>
    <t>          Fornecedores..............................................................................................................................................................................................</t>
  </si>
  <si>
    <t>          Outros................................................................................................................................................................</t>
  </si>
  <si>
    <t>CAIXA LÍQUIDO PROVENIENTE DAS ATIVIDADES OPERACIONAIS..............................................................................................................................................</t>
  </si>
  <si>
    <t>ATIVIDADES DE INVESTIMENTOS</t>
  </si>
  <si>
    <t>          Alienação de Bens Móveis e Imóveis..................................................................................................................................</t>
  </si>
  <si>
    <t>          Aquisição de Bens Móveis e Imóveis..................................................................................................................................</t>
  </si>
  <si>
    <t>CAIXA LÍQUIDO PROVENIENTE DAS ATIVIDADES DE INVESTIMENTOS...................................................................................................................................................................</t>
  </si>
  <si>
    <t>ATIVIDADES DE FINANCIAMENTO</t>
  </si>
  <si>
    <t>CAIXA LÍQUIDO PROVENIENTE DAS ATIVIDADES FINANCIAMENTO..............................................................................................................................................</t>
  </si>
  <si>
    <t>REDUÇÃO/AUMENTO LÍQUIDO DE CAIXA E EQUIVALENTE DE CAIXA.............................................................................................................................................................................</t>
  </si>
  <si>
    <t>SALDO INICIAL - CAIXA E EQUIVALENTE DE CAIXA.....................................................................................................................................................................................................</t>
  </si>
  <si>
    <t>SALDO FINAL - CAIXA E EQUIVALENTE DE CAIXA.........................................................................................................................................................................................</t>
  </si>
  <si>
    <t>            VANIA BEATRIZ RODRIGUES CASTIGLIONI</t>
  </si>
  <si>
    <t>               WALDYR STUMPF JUNIOR</t>
  </si>
  <si>
    <t>            Diretora</t>
  </si>
  <si>
    <t>               Diretor </t>
  </si>
  <si>
    <t>            CPF: 705.536.107-91</t>
  </si>
  <si>
    <t>               CPF: 133.688.930-68</t>
  </si>
  <si>
    <t>           EDUARDO CAPUTI</t>
  </si>
  <si>
    <t>               SUSY DARLEN BARROS DA PENHA</t>
  </si>
  <si>
    <t>           Chefe do Depto. de Administração Financeira - DAF</t>
  </si>
  <si>
    <t>               Contadora - CRC/DF 007472/O-2</t>
  </si>
  <si>
    <t>           CPF: 137.372.668-75             </t>
  </si>
  <si>
    <t>               CPF: 399.778.381-00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</si>
</sst>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.00\ ;\-#,##0.00\ ;&quot; -&quot;00\ ;@\ "/>
    <numFmt numFmtId="166" formatCode="#,##0.00&quot;    &quot;;\-#,##0.00&quot;    &quot;;&quot; -&quot;00&quot;    &quot;;@\ "/>
    <numFmt numFmtId="167" formatCode="#,##0.00&quot;   &quot;;\-#,##0.00&quot;   &quot;"/>
    <numFmt numFmtId="168" formatCode="#,##0.00"/>
    <numFmt numFmtId="169" formatCode="#,##0.00\ ;&quot; (&quot;#,##0.00\);&quot; -&quot;00\ ;@\ "/>
    <numFmt numFmtId="170" formatCode="#,##0.00\ ;&quot; (&quot;#,##0.00\);&quot; -&quot;#\ ;@\ "/>
    <numFmt numFmtId="171" formatCode="#,##0.00\ ;\(#,##0.00&quot; )&quot;"/>
    <numFmt numFmtId="172" formatCode="[$R$-416]\ #,##0.00;[RED]\-[$R$-416]\ #,##0.00"/>
    <numFmt numFmtId="173" formatCode="#,##0.00;\-#,##0.00"/>
    <numFmt numFmtId="174" formatCode="@"/>
    <numFmt numFmtId="175" formatCode="#,##0.00;[RED]\-#,##0.00"/>
  </numFmts>
  <fonts count="2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2"/>
      <color rgb="FF000000"/>
      <name val="Times New Roman"/>
      <family val="1"/>
    </font>
    <font>
      <i val="true"/>
      <sz val="10"/>
      <color rgb="FF000000"/>
      <name val="Univers (W1)"/>
      <family val="2"/>
    </font>
    <font>
      <sz val="12"/>
      <color rgb="FF000000"/>
      <name val="Times New Roman"/>
      <family val="1"/>
    </font>
    <font>
      <u val="single"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2"/>
      <color rgb="FFFF0000"/>
      <name val="Times New Roman"/>
      <family val="1"/>
    </font>
    <font>
      <b val="true"/>
      <sz val="14"/>
      <color rgb="FF000000"/>
      <name val="Times New Roman"/>
      <family val="1"/>
    </font>
    <font>
      <sz val="12"/>
      <color rgb="FF000000"/>
      <name val="Arial"/>
      <family val="2"/>
    </font>
    <font>
      <b val="true"/>
      <sz val="12"/>
      <color rgb="FFFF0000"/>
      <name val="Times New Roman"/>
      <family val="1"/>
    </font>
    <font>
      <i val="true"/>
      <sz val="12"/>
      <color rgb="FF000000"/>
      <name val="Univers (W1)"/>
      <family val="2"/>
    </font>
    <font>
      <b val="true"/>
      <sz val="11"/>
      <color rgb="FF000000"/>
      <name val="Times New Roman"/>
      <family val="1"/>
    </font>
    <font>
      <i val="true"/>
      <sz val="8"/>
      <color rgb="FF000000"/>
      <name val="Univers (W1)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b val="true"/>
      <u val="single"/>
      <sz val="11"/>
      <color rgb="FF000000"/>
      <name val="Times New Roman"/>
      <family val="1"/>
    </font>
    <font>
      <b val="true"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6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9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3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2" borderId="1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2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2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0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2" xfId="26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0" fillId="0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1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6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12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5" fillId="2" borderId="3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2" borderId="11" xfId="2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1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22" applyFont="true" applyBorder="false" applyAlignment="true" applyProtection="true">
      <alignment horizontal="justify" vertical="bottom" textRotation="0" wrapText="true" indent="0" shrinkToFit="false"/>
      <protection locked="true" hidden="false"/>
    </xf>
    <xf numFmtId="167" fontId="11" fillId="2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2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9" fontId="5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3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6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justify" vertical="bottom" textRotation="0" wrapText="true" indent="0" shrinkToFit="false"/>
      <protection locked="true" hidden="false"/>
    </xf>
    <xf numFmtId="164" fontId="12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1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6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8" fillId="2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1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2" borderId="2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2" borderId="3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5" fillId="2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2" borderId="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2" borderId="1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5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5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5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8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8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8" fillId="2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5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2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9" fontId="20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1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8" fillId="2" borderId="0" xfId="2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15" fillId="2" borderId="0" xfId="2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5" fillId="2" borderId="11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2" borderId="6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18" fillId="2" borderId="6" xfId="2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75" fontId="15" fillId="2" borderId="3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8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8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1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4" customBuiltin="true"/>
    <cellStyle name="Normal 3" xfId="21" builtinId="54" customBuiltin="true"/>
    <cellStyle name="Normal 3 2" xfId="22" builtinId="54" customBuiltin="true"/>
    <cellStyle name="Normal 4" xfId="23" builtinId="54" customBuiltin="true"/>
    <cellStyle name="Normal 5" xfId="24" builtinId="54" customBuiltin="true"/>
    <cellStyle name="Separador de milhares" xfId="25" builtinId="54" customBuiltin="true"/>
    <cellStyle name="Vírgula 2" xfId="26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447480</xdr:colOff>
      <xdr:row>0</xdr:row>
      <xdr:rowOff>47520</xdr:rowOff>
    </xdr:from>
    <xdr:to>
      <xdr:col>7</xdr:col>
      <xdr:colOff>600120</xdr:colOff>
      <xdr:row>4</xdr:row>
      <xdr:rowOff>342360</xdr:rowOff>
    </xdr:to>
    <xdr:pic>
      <xdr:nvPicPr>
        <xdr:cNvPr id="0" name="Picture 2" descr=""/>
        <xdr:cNvPicPr/>
      </xdr:nvPicPr>
      <xdr:blipFill>
        <a:blip r:embed="rId1"/>
        <a:stretch>
          <a:fillRect/>
        </a:stretch>
      </xdr:blipFill>
      <xdr:spPr>
        <a:xfrm>
          <a:off x="5628960" y="47520"/>
          <a:ext cx="2419560" cy="94284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60</xdr:row>
      <xdr:rowOff>720</xdr:rowOff>
    </xdr:from>
    <xdr:to>
      <xdr:col>3</xdr:col>
      <xdr:colOff>95760</xdr:colOff>
      <xdr:row>63</xdr:row>
      <xdr:rowOff>4320</xdr:rowOff>
    </xdr:to>
    <xdr:sp>
      <xdr:nvSpPr>
        <xdr:cNvPr id="1" name="TextShape 1"/>
        <xdr:cNvSpPr txBox="1"/>
      </xdr:nvSpPr>
      <xdr:spPr>
        <a:xfrm>
          <a:off x="0" y="12002040"/>
          <a:ext cx="857268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MAURICIO ANTÔNIO LOPES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VANIA BEATRIZ RODRIGUES CASTIGLIONI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WALDYR STUMPF JUNIOR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Presidente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Diretora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277.340.486-68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705.536.107-91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133.688.930-68</a:t>
          </a:r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51480</xdr:rowOff>
    </xdr:from>
    <xdr:to>
      <xdr:col>3</xdr:col>
      <xdr:colOff>95760</xdr:colOff>
      <xdr:row>70</xdr:row>
      <xdr:rowOff>55080</xdr:rowOff>
    </xdr:to>
    <xdr:sp>
      <xdr:nvSpPr>
        <xdr:cNvPr id="2" name="TextShape 1"/>
        <xdr:cNvSpPr txBox="1"/>
      </xdr:nvSpPr>
      <xdr:spPr>
        <a:xfrm>
          <a:off x="0" y="13452840"/>
          <a:ext cx="857268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LADISLAU MARTIN NETO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EDUARDO CAPUTI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SUSY DARLEN BARROS DA PENHA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Chefe do Depto. de Administração Financeira - DAF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Contadora - CRC/DF 007472/O-2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015.598.808-56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399.778.381-00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57960</xdr:rowOff>
    </xdr:from>
    <xdr:to>
      <xdr:col>0</xdr:col>
      <xdr:colOff>360</xdr:colOff>
      <xdr:row>2</xdr:row>
      <xdr:rowOff>139320</xdr:rowOff>
    </xdr:to>
    <xdr:pic>
      <xdr:nvPicPr>
        <xdr:cNvPr id="3" name="Imagem 3" descr=""/>
        <xdr:cNvPicPr/>
      </xdr:nvPicPr>
      <xdr:blipFill>
        <a:blip r:embed="rId1"/>
        <a:stretch>
          <a:fillRect/>
        </a:stretch>
      </xdr:blipFill>
      <xdr:spPr>
        <a:xfrm>
          <a:off x="0" y="57960"/>
          <a:ext cx="360" cy="48132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24</xdr:row>
      <xdr:rowOff>0</xdr:rowOff>
    </xdr:from>
    <xdr:to>
      <xdr:col>1023</xdr:col>
      <xdr:colOff>95760</xdr:colOff>
      <xdr:row>27</xdr:row>
      <xdr:rowOff>3960</xdr:rowOff>
    </xdr:to>
    <xdr:sp>
      <xdr:nvSpPr>
        <xdr:cNvPr id="4" name="TextShape 1"/>
        <xdr:cNvSpPr txBox="1"/>
      </xdr:nvSpPr>
      <xdr:spPr>
        <a:xfrm>
          <a:off x="0" y="4800600"/>
          <a:ext cx="857268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MAURICIO ANTÔNIO LOPES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VANIA BEATRIZ RODRIGUES CASTIGLIONI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WALDYR STUMPF JUNIOR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Presidente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Diretora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277.340.486-68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705.536.107-91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133.688.930-68</a:t>
          </a:r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50760</xdr:rowOff>
    </xdr:from>
    <xdr:to>
      <xdr:col>1023</xdr:col>
      <xdr:colOff>95760</xdr:colOff>
      <xdr:row>34</xdr:row>
      <xdr:rowOff>54360</xdr:rowOff>
    </xdr:to>
    <xdr:sp>
      <xdr:nvSpPr>
        <xdr:cNvPr id="5" name="TextShape 1"/>
        <xdr:cNvSpPr txBox="1"/>
      </xdr:nvSpPr>
      <xdr:spPr>
        <a:xfrm>
          <a:off x="0" y="6251400"/>
          <a:ext cx="857268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LADISLAU MARTIN NETO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EDUARDO CAPUTI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SUSY DARLEN BARROS DA PENHA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Chefe do Depto. de Administração Financeira - DAF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Contadora - CRC/DF 007472/O-2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015.598.808-56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399.778.381-00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57960</xdr:rowOff>
    </xdr:from>
    <xdr:to>
      <xdr:col>0</xdr:col>
      <xdr:colOff>360</xdr:colOff>
      <xdr:row>2</xdr:row>
      <xdr:rowOff>140760</xdr:rowOff>
    </xdr:to>
    <xdr:pic>
      <xdr:nvPicPr>
        <xdr:cNvPr id="6" name="Imagem 3" descr=""/>
        <xdr:cNvPicPr/>
      </xdr:nvPicPr>
      <xdr:blipFill>
        <a:blip r:embed="rId1"/>
        <a:stretch>
          <a:fillRect/>
        </a:stretch>
      </xdr:blipFill>
      <xdr:spPr>
        <a:xfrm>
          <a:off x="0" y="57960"/>
          <a:ext cx="360" cy="48276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1467720</xdr:colOff>
      <xdr:row>0</xdr:row>
      <xdr:rowOff>142920</xdr:rowOff>
    </xdr:from>
    <xdr:to>
      <xdr:col>4</xdr:col>
      <xdr:colOff>191160</xdr:colOff>
      <xdr:row>5</xdr:row>
      <xdr:rowOff>162360</xdr:rowOff>
    </xdr:to>
    <xdr:pic>
      <xdr:nvPicPr>
        <xdr:cNvPr id="7" name="Picture 3" descr=""/>
        <xdr:cNvPicPr/>
      </xdr:nvPicPr>
      <xdr:blipFill>
        <a:blip r:embed="rId1"/>
        <a:stretch>
          <a:fillRect/>
        </a:stretch>
      </xdr:blipFill>
      <xdr:spPr>
        <a:xfrm>
          <a:off x="3543840" y="142920"/>
          <a:ext cx="2019240" cy="82872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1400760</xdr:colOff>
      <xdr:row>0</xdr:row>
      <xdr:rowOff>47520</xdr:rowOff>
    </xdr:from>
    <xdr:to>
      <xdr:col>2</xdr:col>
      <xdr:colOff>1401480</xdr:colOff>
      <xdr:row>4</xdr:row>
      <xdr:rowOff>100800</xdr:rowOff>
    </xdr:to>
    <xdr:pic>
      <xdr:nvPicPr>
        <xdr:cNvPr id="8" name="Picture 5" descr=""/>
        <xdr:cNvPicPr/>
      </xdr:nvPicPr>
      <xdr:blipFill>
        <a:blip r:embed="rId1"/>
        <a:stretch>
          <a:fillRect/>
        </a:stretch>
      </xdr:blipFill>
      <xdr:spPr>
        <a:xfrm>
          <a:off x="4029480" y="47520"/>
          <a:ext cx="720" cy="700920"/>
        </a:xfrm>
        <a:prstGeom prst="rect">
          <a:avLst/>
        </a:prstGeom>
        <a:ln w="25560">
          <a:noFill/>
        </a:ln>
      </xdr:spPr>
    </xdr:pic>
    <xdr:clientData/>
  </xdr:twoCellAnchor>
  <xdr:twoCellAnchor editAs="oneCell">
    <xdr:from>
      <xdr:col>2</xdr:col>
      <xdr:colOff>1596240</xdr:colOff>
      <xdr:row>0</xdr:row>
      <xdr:rowOff>0</xdr:rowOff>
    </xdr:from>
    <xdr:to>
      <xdr:col>2</xdr:col>
      <xdr:colOff>3487320</xdr:colOff>
      <xdr:row>5</xdr:row>
      <xdr:rowOff>73800</xdr:rowOff>
    </xdr:to>
    <xdr:pic>
      <xdr:nvPicPr>
        <xdr:cNvPr id="9" name="Picture 3" descr=""/>
        <xdr:cNvPicPr/>
      </xdr:nvPicPr>
      <xdr:blipFill>
        <a:blip r:embed="rId2"/>
        <a:stretch>
          <a:fillRect/>
        </a:stretch>
      </xdr:blipFill>
      <xdr:spPr>
        <a:xfrm>
          <a:off x="4224960" y="0"/>
          <a:ext cx="1891080" cy="883080"/>
        </a:xfrm>
        <a:prstGeom prst="rect">
          <a:avLst/>
        </a:prstGeom>
        <a:ln w="255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M8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1" width="10.8010204081633"/>
    <col collapsed="false" hidden="false" max="2" min="2" style="1" width="26.5918367346939"/>
    <col collapsed="false" hidden="false" max="3" min="3" style="1" width="14.7142857142857"/>
    <col collapsed="false" hidden="false" max="4" min="4" style="1" width="21.3265306122449"/>
    <col collapsed="false" hidden="false" max="5" min="5" style="2" width="21.3265306122449"/>
    <col collapsed="false" hidden="true" max="6" min="6" style="1" width="0"/>
    <col collapsed="false" hidden="false" max="7" min="7" style="1" width="10.8010204081633"/>
    <col collapsed="false" hidden="false" max="8" min="8" style="1" width="10.9336734693878"/>
    <col collapsed="false" hidden="false" max="9" min="9" style="1" width="32.6683673469388"/>
    <col collapsed="false" hidden="false" max="10" min="10" style="1" width="21.3265306122449"/>
    <col collapsed="false" hidden="false" max="11" min="11" style="2" width="46.8418367346939"/>
    <col collapsed="false" hidden="false" max="257" min="12" style="1" width="10.8010204081633"/>
    <col collapsed="false" hidden="false" max="258" min="258" style="1" width="26.5918367346939"/>
    <col collapsed="false" hidden="false" max="259" min="259" style="1" width="17.8214285714286"/>
    <col collapsed="false" hidden="false" max="261" min="260" style="1" width="21.3265306122449"/>
    <col collapsed="false" hidden="true" max="262" min="262" style="1" width="0"/>
    <col collapsed="false" hidden="false" max="263" min="263" style="1" width="10.8010204081633"/>
    <col collapsed="false" hidden="false" max="264" min="264" style="1" width="10.9336734693878"/>
    <col collapsed="false" hidden="false" max="265" min="265" style="1" width="46.1683673469388"/>
    <col collapsed="false" hidden="false" max="267" min="266" style="1" width="21.3265306122449"/>
    <col collapsed="false" hidden="false" max="513" min="268" style="1" width="10.8010204081633"/>
    <col collapsed="false" hidden="false" max="514" min="514" style="1" width="26.5918367346939"/>
    <col collapsed="false" hidden="false" max="515" min="515" style="1" width="17.8214285714286"/>
    <col collapsed="false" hidden="false" max="517" min="516" style="1" width="21.3265306122449"/>
    <col collapsed="false" hidden="true" max="518" min="518" style="1" width="0"/>
    <col collapsed="false" hidden="false" max="519" min="519" style="1" width="10.8010204081633"/>
    <col collapsed="false" hidden="false" max="520" min="520" style="1" width="10.9336734693878"/>
    <col collapsed="false" hidden="false" max="521" min="521" style="1" width="46.1683673469388"/>
    <col collapsed="false" hidden="false" max="523" min="522" style="1" width="21.3265306122449"/>
    <col collapsed="false" hidden="false" max="769" min="524" style="1" width="10.8010204081633"/>
    <col collapsed="false" hidden="false" max="770" min="770" style="1" width="26.5918367346939"/>
    <col collapsed="false" hidden="false" max="771" min="771" style="1" width="17.8214285714286"/>
    <col collapsed="false" hidden="false" max="773" min="772" style="1" width="21.3265306122449"/>
    <col collapsed="false" hidden="true" max="774" min="774" style="1" width="0"/>
    <col collapsed="false" hidden="false" max="775" min="775" style="1" width="10.8010204081633"/>
    <col collapsed="false" hidden="false" max="776" min="776" style="1" width="10.9336734693878"/>
    <col collapsed="false" hidden="false" max="777" min="777" style="1" width="46.1683673469388"/>
    <col collapsed="false" hidden="false" max="779" min="778" style="1" width="21.3265306122449"/>
    <col collapsed="false" hidden="false" max="1025" min="780" style="1" width="10.8010204081633"/>
  </cols>
  <sheetData>
    <row r="1" customFormat="false" ht="12.8" hidden="false" customHeight="false" outlineLevel="0" collapsed="false"/>
    <row r="4" customFormat="false" ht="12.75" hidden="false" customHeight="false" outlineLevel="0" collapsed="false">
      <c r="E4" s="2" t="s">
        <v>0</v>
      </c>
    </row>
    <row r="5" customFormat="false" ht="44.25" hidden="false" customHeight="true" outlineLevel="0" collapsed="false"/>
    <row r="6" customFormat="false" ht="15.75" hidden="false" customHeight="true" outlineLevel="0" collapsed="false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4"/>
    </row>
    <row r="7" customFormat="false" ht="15.75" hidden="false" customHeight="tru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4"/>
      <c r="M7" s="4"/>
    </row>
    <row r="8" customFormat="false" ht="15.75" hidden="false" customHeight="true" outlineLevel="0" collapsed="false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4"/>
      <c r="M8" s="4"/>
    </row>
    <row r="9" customFormat="false" ht="6.75" hidden="false" customHeight="true" outlineLevel="0" collapsed="false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4"/>
      <c r="M9" s="4"/>
    </row>
    <row r="10" customFormat="false" ht="9.75" hidden="false" customHeight="true" outlineLevel="0" collapsed="false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4"/>
      <c r="M10" s="4"/>
    </row>
    <row r="11" customFormat="false" ht="12.75" hidden="false" customHeight="false" outlineLevel="0" collapsed="false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4"/>
      <c r="M11" s="4"/>
    </row>
    <row r="12" customFormat="false" ht="8.25" hidden="false" customHeight="true" outlineLevel="0" collapsed="false">
      <c r="A12" s="8"/>
      <c r="B12" s="9"/>
      <c r="C12" s="9"/>
      <c r="D12" s="9"/>
      <c r="E12" s="10"/>
      <c r="F12" s="11"/>
      <c r="G12" s="9"/>
      <c r="H12" s="9"/>
      <c r="I12" s="9"/>
      <c r="J12" s="9"/>
      <c r="K12" s="12"/>
      <c r="L12" s="4"/>
      <c r="M12" s="4"/>
    </row>
    <row r="13" customFormat="false" ht="15.75" hidden="false" customHeight="true" outlineLevel="0" collapsed="false">
      <c r="A13" s="7" t="s">
        <v>5</v>
      </c>
      <c r="B13" s="7"/>
      <c r="C13" s="7"/>
      <c r="D13" s="7"/>
      <c r="E13" s="7"/>
      <c r="F13" s="13"/>
      <c r="G13" s="7" t="s">
        <v>6</v>
      </c>
      <c r="H13" s="7"/>
      <c r="I13" s="7"/>
      <c r="J13" s="7"/>
      <c r="K13" s="7"/>
      <c r="L13" s="4"/>
      <c r="M13" s="4"/>
    </row>
    <row r="14" customFormat="false" ht="15.75" hidden="false" customHeight="false" outlineLevel="0" collapsed="false">
      <c r="A14" s="14"/>
      <c r="B14" s="13"/>
      <c r="C14" s="15"/>
      <c r="D14" s="16" t="s">
        <v>7</v>
      </c>
      <c r="E14" s="16" t="s">
        <v>8</v>
      </c>
      <c r="F14" s="13"/>
      <c r="G14" s="14"/>
      <c r="H14" s="13"/>
      <c r="I14" s="13"/>
      <c r="J14" s="17" t="s">
        <v>7</v>
      </c>
      <c r="K14" s="18" t="s">
        <v>8</v>
      </c>
      <c r="L14" s="4"/>
      <c r="M14" s="4"/>
    </row>
    <row r="15" customFormat="false" ht="15.75" hidden="false" customHeight="false" outlineLevel="0" collapsed="false">
      <c r="A15" s="8"/>
      <c r="B15" s="9"/>
      <c r="C15" s="19"/>
      <c r="D15" s="20" t="s">
        <v>9</v>
      </c>
      <c r="E15" s="20" t="s">
        <v>9</v>
      </c>
      <c r="F15" s="9"/>
      <c r="G15" s="8"/>
      <c r="H15" s="9"/>
      <c r="I15" s="9"/>
      <c r="J15" s="21" t="s">
        <v>9</v>
      </c>
      <c r="K15" s="20" t="s">
        <v>9</v>
      </c>
      <c r="L15" s="4"/>
      <c r="M15" s="4"/>
    </row>
    <row r="16" customFormat="false" ht="15.75" hidden="false" customHeight="false" outlineLevel="0" collapsed="false">
      <c r="A16" s="22"/>
      <c r="B16" s="9"/>
      <c r="C16" s="19"/>
      <c r="D16" s="19"/>
      <c r="E16" s="23"/>
      <c r="F16" s="9"/>
      <c r="G16" s="24"/>
      <c r="H16" s="9"/>
      <c r="I16" s="9"/>
      <c r="J16" s="25"/>
      <c r="K16" s="23"/>
      <c r="L16" s="4"/>
      <c r="M16" s="4"/>
    </row>
    <row r="17" customFormat="false" ht="15.75" hidden="false" customHeight="false" outlineLevel="0" collapsed="false">
      <c r="A17" s="22" t="s">
        <v>10</v>
      </c>
      <c r="B17" s="9"/>
      <c r="C17" s="19"/>
      <c r="D17" s="26" t="n">
        <f aca="false">SUM(D19,D22,D26,D28)</f>
        <v>489254193.78</v>
      </c>
      <c r="E17" s="26" t="n">
        <f aca="false">SUM(E19,E22,E26,E28)</f>
        <v>465768886.46</v>
      </c>
      <c r="F17" s="9"/>
      <c r="G17" s="22" t="s">
        <v>11</v>
      </c>
      <c r="H17" s="9"/>
      <c r="I17" s="9"/>
      <c r="J17" s="26" t="n">
        <f aca="false">SUM(J19:J23)</f>
        <v>398365091.79</v>
      </c>
      <c r="K17" s="26" t="n">
        <f aca="false">SUM(K19:K23)</f>
        <v>300301464.06</v>
      </c>
      <c r="L17" s="4"/>
      <c r="M17" s="4"/>
    </row>
    <row r="18" customFormat="false" ht="15.75" hidden="false" customHeight="false" outlineLevel="0" collapsed="false">
      <c r="A18" s="22"/>
      <c r="B18" s="9"/>
      <c r="C18" s="19"/>
      <c r="D18" s="27"/>
      <c r="E18" s="27"/>
      <c r="F18" s="9"/>
      <c r="G18" s="22"/>
      <c r="H18" s="9"/>
      <c r="I18" s="9"/>
      <c r="J18" s="28"/>
      <c r="K18" s="28"/>
      <c r="L18" s="4"/>
      <c r="M18" s="4"/>
    </row>
    <row r="19" customFormat="false" ht="18.75" hidden="false" customHeight="false" outlineLevel="0" collapsed="false">
      <c r="A19" s="29" t="s">
        <v>12</v>
      </c>
      <c r="B19" s="9"/>
      <c r="C19" s="19"/>
      <c r="D19" s="30" t="n">
        <f aca="false">SUM(D20)</f>
        <v>82220548.14</v>
      </c>
      <c r="E19" s="30" t="n">
        <f aca="false">SUM(E20)</f>
        <v>75555969.88</v>
      </c>
      <c r="F19" s="9"/>
      <c r="G19" s="29" t="s">
        <v>13</v>
      </c>
      <c r="H19" s="9"/>
      <c r="I19" s="9"/>
      <c r="J19" s="30" t="n">
        <v>351337412.96</v>
      </c>
      <c r="K19" s="30" t="n">
        <v>226371122.04</v>
      </c>
      <c r="L19" s="4"/>
      <c r="M19" s="4"/>
    </row>
    <row r="20" customFormat="false" ht="15.75" hidden="false" customHeight="false" outlineLevel="0" collapsed="false">
      <c r="A20" s="29" t="s">
        <v>14</v>
      </c>
      <c r="B20" s="9"/>
      <c r="C20" s="19"/>
      <c r="D20" s="30" t="n">
        <v>82220548.14</v>
      </c>
      <c r="E20" s="30" t="n">
        <v>75555969.88</v>
      </c>
      <c r="F20" s="9"/>
      <c r="G20" s="29" t="s">
        <v>15</v>
      </c>
      <c r="H20" s="9"/>
      <c r="I20" s="9"/>
      <c r="J20" s="30" t="n">
        <v>21945939.13</v>
      </c>
      <c r="K20" s="30" t="n">
        <v>32837794.75</v>
      </c>
      <c r="L20" s="4"/>
      <c r="M20" s="4"/>
    </row>
    <row r="21" customFormat="false" ht="15.75" hidden="false" customHeight="false" outlineLevel="0" collapsed="false">
      <c r="A21" s="29"/>
      <c r="B21" s="9"/>
      <c r="C21" s="19"/>
      <c r="D21" s="30"/>
      <c r="E21" s="30"/>
      <c r="F21" s="9"/>
      <c r="G21" s="29" t="s">
        <v>16</v>
      </c>
      <c r="H21" s="9"/>
      <c r="I21" s="9"/>
      <c r="J21" s="30" t="n">
        <v>16316.66</v>
      </c>
      <c r="K21" s="30" t="n">
        <v>14866.9</v>
      </c>
      <c r="L21" s="4"/>
      <c r="M21" s="4"/>
    </row>
    <row r="22" customFormat="false" ht="15.75" hidden="false" customHeight="false" outlineLevel="0" collapsed="false">
      <c r="A22" s="29" t="s">
        <v>17</v>
      </c>
      <c r="B22" s="9"/>
      <c r="C22" s="19"/>
      <c r="D22" s="30" t="n">
        <f aca="false">SUM(D23,D24)</f>
        <v>361646125.67</v>
      </c>
      <c r="E22" s="30" t="n">
        <f aca="false">SUM(E23,E24)</f>
        <v>343304886.99</v>
      </c>
      <c r="F22" s="9"/>
      <c r="G22" s="29" t="s">
        <v>18</v>
      </c>
      <c r="H22" s="9"/>
      <c r="I22" s="9"/>
      <c r="J22" s="31" t="n">
        <v>0</v>
      </c>
      <c r="K22" s="30" t="n">
        <v>4105109.7</v>
      </c>
      <c r="L22" s="4"/>
      <c r="M22" s="4"/>
    </row>
    <row r="23" customFormat="false" ht="15.75" hidden="false" customHeight="false" outlineLevel="0" collapsed="false">
      <c r="A23" s="29" t="s">
        <v>19</v>
      </c>
      <c r="B23" s="9"/>
      <c r="C23" s="19"/>
      <c r="D23" s="30" t="n">
        <v>742346.03</v>
      </c>
      <c r="E23" s="30" t="n">
        <v>927622.55</v>
      </c>
      <c r="F23" s="9"/>
      <c r="G23" s="29" t="s">
        <v>20</v>
      </c>
      <c r="H23" s="9"/>
      <c r="I23" s="9"/>
      <c r="J23" s="30" t="n">
        <v>25065423.04</v>
      </c>
      <c r="K23" s="30" t="n">
        <v>36972570.67</v>
      </c>
      <c r="L23" s="4"/>
      <c r="M23" s="4"/>
    </row>
    <row r="24" customFormat="false" ht="15.75" hidden="false" customHeight="false" outlineLevel="0" collapsed="false">
      <c r="A24" s="29" t="s">
        <v>21</v>
      </c>
      <c r="B24" s="9"/>
      <c r="C24" s="19"/>
      <c r="D24" s="30" t="n">
        <v>360903779.64</v>
      </c>
      <c r="E24" s="30" t="n">
        <v>342377264.44</v>
      </c>
      <c r="F24" s="9"/>
      <c r="G24" s="29"/>
      <c r="H24" s="9"/>
      <c r="I24" s="9"/>
      <c r="J24" s="30"/>
      <c r="K24" s="30"/>
      <c r="L24" s="4"/>
      <c r="M24" s="4"/>
    </row>
    <row r="25" customFormat="false" ht="15.75" hidden="false" customHeight="false" outlineLevel="0" collapsed="false">
      <c r="A25" s="29"/>
      <c r="B25" s="9"/>
      <c r="C25" s="19"/>
      <c r="D25" s="30"/>
      <c r="E25" s="30"/>
      <c r="F25" s="9"/>
      <c r="G25" s="29"/>
      <c r="H25" s="9"/>
      <c r="I25" s="9"/>
      <c r="J25" s="30"/>
      <c r="K25" s="30"/>
      <c r="L25" s="4"/>
      <c r="M25" s="4"/>
    </row>
    <row r="26" customFormat="false" ht="15.75" hidden="false" customHeight="false" outlineLevel="0" collapsed="false">
      <c r="A26" s="29" t="s">
        <v>22</v>
      </c>
      <c r="B26" s="9"/>
      <c r="C26" s="19"/>
      <c r="D26" s="30" t="n">
        <v>45340548.42</v>
      </c>
      <c r="E26" s="30" t="n">
        <v>46902304.52</v>
      </c>
      <c r="F26" s="9"/>
      <c r="G26" s="29"/>
      <c r="H26" s="9"/>
      <c r="I26" s="9"/>
      <c r="J26" s="30"/>
      <c r="K26" s="30"/>
      <c r="L26" s="4"/>
      <c r="M26" s="4"/>
    </row>
    <row r="27" customFormat="false" ht="15.75" hidden="false" customHeight="false" outlineLevel="0" collapsed="false">
      <c r="A27" s="29"/>
      <c r="B27" s="9"/>
      <c r="C27" s="19"/>
      <c r="D27" s="30"/>
      <c r="E27" s="30"/>
      <c r="F27" s="9"/>
      <c r="G27" s="29"/>
      <c r="H27" s="9"/>
      <c r="I27" s="9"/>
      <c r="J27" s="30"/>
      <c r="K27" s="30"/>
      <c r="L27" s="4"/>
      <c r="M27" s="4"/>
    </row>
    <row r="28" customFormat="false" ht="15.75" hidden="false" customHeight="false" outlineLevel="0" collapsed="false">
      <c r="A28" s="29" t="s">
        <v>23</v>
      </c>
      <c r="B28" s="9"/>
      <c r="C28" s="19"/>
      <c r="D28" s="30" t="n">
        <v>46971.55</v>
      </c>
      <c r="E28" s="30" t="n">
        <v>5725.07</v>
      </c>
      <c r="F28" s="9"/>
      <c r="G28" s="29"/>
      <c r="H28" s="9"/>
      <c r="I28" s="9"/>
      <c r="J28" s="30"/>
      <c r="K28" s="30"/>
      <c r="L28" s="4"/>
      <c r="M28" s="4"/>
    </row>
    <row r="29" customFormat="false" ht="15.75" hidden="false" customHeight="false" outlineLevel="0" collapsed="false">
      <c r="A29" s="29"/>
      <c r="B29" s="9"/>
      <c r="C29" s="19"/>
      <c r="D29" s="30"/>
      <c r="E29" s="30"/>
      <c r="F29" s="9"/>
      <c r="G29" s="29"/>
      <c r="H29" s="9"/>
      <c r="I29" s="9"/>
      <c r="J29" s="30"/>
      <c r="K29" s="30"/>
      <c r="L29" s="4"/>
      <c r="M29" s="4"/>
    </row>
    <row r="30" customFormat="false" ht="15.75" hidden="false" customHeight="false" outlineLevel="0" collapsed="false">
      <c r="A30" s="29"/>
      <c r="B30" s="9"/>
      <c r="C30" s="19"/>
      <c r="D30" s="30"/>
      <c r="E30" s="30"/>
      <c r="F30" s="9"/>
      <c r="G30" s="29"/>
      <c r="H30" s="9"/>
      <c r="I30" s="9"/>
      <c r="J30" s="30"/>
      <c r="K30" s="30"/>
      <c r="L30" s="4"/>
      <c r="M30" s="4"/>
    </row>
    <row r="31" customFormat="false" ht="15.75" hidden="false" customHeight="false" outlineLevel="0" collapsed="false">
      <c r="A31" s="22" t="s">
        <v>24</v>
      </c>
      <c r="B31" s="9"/>
      <c r="C31" s="19"/>
      <c r="D31" s="26" t="n">
        <f aca="false">SUM(D33,D36,D42,D51)</f>
        <v>1227932928.44</v>
      </c>
      <c r="E31" s="26" t="n">
        <f aca="false">SUM(E33,E36,E42,E51)</f>
        <v>1259123024.14</v>
      </c>
      <c r="F31" s="9"/>
      <c r="G31" s="22" t="s">
        <v>25</v>
      </c>
      <c r="H31" s="9"/>
      <c r="I31" s="9"/>
      <c r="J31" s="26" t="n">
        <f aca="false">SUM(J33:J35)</f>
        <v>2768476433.42</v>
      </c>
      <c r="K31" s="26" t="n">
        <f aca="false">SUM(K33:K35)</f>
        <v>2393499440.38</v>
      </c>
      <c r="L31" s="4"/>
      <c r="M31" s="4"/>
    </row>
    <row r="32" customFormat="false" ht="15.75" hidden="false" customHeight="false" outlineLevel="0" collapsed="false">
      <c r="A32" s="29"/>
      <c r="B32" s="9"/>
      <c r="C32" s="19"/>
      <c r="D32" s="30"/>
      <c r="E32" s="30"/>
      <c r="F32" s="9"/>
      <c r="G32" s="22"/>
      <c r="H32" s="9"/>
      <c r="I32" s="9"/>
      <c r="J32" s="30"/>
      <c r="K32" s="30"/>
      <c r="L32" s="4"/>
      <c r="M32" s="4"/>
    </row>
    <row r="33" customFormat="false" ht="15.75" hidden="false" customHeight="false" outlineLevel="0" collapsed="false">
      <c r="A33" s="29" t="s">
        <v>26</v>
      </c>
      <c r="B33" s="9"/>
      <c r="C33" s="19"/>
      <c r="D33" s="30" t="n">
        <f aca="false">D34</f>
        <v>234072846.33</v>
      </c>
      <c r="E33" s="30" t="n">
        <f aca="false">E34</f>
        <v>212480566.15</v>
      </c>
      <c r="F33" s="9"/>
      <c r="G33" s="32" t="s">
        <v>27</v>
      </c>
      <c r="H33" s="33"/>
      <c r="I33" s="33"/>
      <c r="J33" s="30" t="n">
        <v>12143514.75</v>
      </c>
      <c r="K33" s="30" t="n">
        <v>14366040.48</v>
      </c>
      <c r="L33" s="4"/>
      <c r="M33" s="4"/>
    </row>
    <row r="34" customFormat="false" ht="15.75" hidden="false" customHeight="false" outlineLevel="0" collapsed="false">
      <c r="A34" s="29" t="s">
        <v>28</v>
      </c>
      <c r="B34" s="9"/>
      <c r="C34" s="19"/>
      <c r="D34" s="30" t="n">
        <v>234072846.33</v>
      </c>
      <c r="E34" s="30" t="n">
        <v>212480566.15</v>
      </c>
      <c r="F34" s="9"/>
      <c r="G34" s="32" t="s">
        <v>29</v>
      </c>
      <c r="H34" s="33"/>
      <c r="I34" s="33"/>
      <c r="J34" s="30" t="n">
        <v>134000000</v>
      </c>
      <c r="K34" s="30" t="n">
        <v>130832029.92</v>
      </c>
      <c r="L34" s="4"/>
      <c r="M34" s="4"/>
    </row>
    <row r="35" customFormat="false" ht="15.75" hidden="false" customHeight="false" outlineLevel="0" collapsed="false">
      <c r="A35" s="29"/>
      <c r="B35" s="9"/>
      <c r="C35" s="19"/>
      <c r="D35" s="30"/>
      <c r="E35" s="30"/>
      <c r="F35" s="9"/>
      <c r="G35" s="32" t="s">
        <v>30</v>
      </c>
      <c r="H35" s="33"/>
      <c r="I35" s="33"/>
      <c r="J35" s="30" t="n">
        <v>2622332918.67</v>
      </c>
      <c r="K35" s="30" t="n">
        <v>2248301369.98</v>
      </c>
      <c r="L35" s="4"/>
      <c r="M35" s="4"/>
    </row>
    <row r="36" customFormat="false" ht="15.75" hidden="false" customHeight="false" outlineLevel="0" collapsed="false">
      <c r="A36" s="29" t="s">
        <v>31</v>
      </c>
      <c r="B36" s="9"/>
      <c r="C36" s="19"/>
      <c r="D36" s="30" t="n">
        <f aca="false">SUM(D37:D40)</f>
        <v>8223957.76</v>
      </c>
      <c r="E36" s="30" t="n">
        <f aca="false">SUM(E37:E40)</f>
        <v>8380969.96</v>
      </c>
      <c r="F36" s="9"/>
      <c r="G36" s="22"/>
      <c r="H36" s="9"/>
      <c r="I36" s="9"/>
      <c r="J36" s="30"/>
      <c r="K36" s="30"/>
      <c r="L36" s="4"/>
      <c r="M36" s="4"/>
    </row>
    <row r="37" customFormat="false" ht="15.75" hidden="false" customHeight="false" outlineLevel="0" collapsed="false">
      <c r="A37" s="29" t="s">
        <v>32</v>
      </c>
      <c r="B37" s="9"/>
      <c r="C37" s="19"/>
      <c r="D37" s="30" t="n">
        <v>1502182.72</v>
      </c>
      <c r="E37" s="30" t="n">
        <f aca="false">932210.55+726984.37</f>
        <v>1659194.92</v>
      </c>
      <c r="F37" s="9"/>
      <c r="G37" s="22"/>
      <c r="H37" s="9"/>
      <c r="I37" s="9"/>
      <c r="J37" s="30"/>
      <c r="K37" s="30"/>
      <c r="L37" s="4"/>
      <c r="M37" s="4"/>
    </row>
    <row r="38" customFormat="false" ht="15.75" hidden="false" customHeight="false" outlineLevel="0" collapsed="false">
      <c r="A38" s="29" t="s">
        <v>33</v>
      </c>
      <c r="B38" s="9"/>
      <c r="C38" s="19"/>
      <c r="D38" s="30" t="n">
        <v>6063834.9</v>
      </c>
      <c r="E38" s="30" t="n">
        <f aca="false">6980238.49-916403.59</f>
        <v>6063834.9</v>
      </c>
      <c r="F38" s="9"/>
      <c r="G38" s="22"/>
      <c r="H38" s="9"/>
      <c r="I38" s="9"/>
      <c r="J38" s="30"/>
      <c r="K38" s="30"/>
      <c r="L38" s="4"/>
      <c r="M38" s="4"/>
    </row>
    <row r="39" customFormat="false" ht="15.75" hidden="false" customHeight="false" outlineLevel="0" collapsed="false">
      <c r="A39" s="29" t="s">
        <v>34</v>
      </c>
      <c r="B39" s="9"/>
      <c r="C39" s="19"/>
      <c r="D39" s="30" t="n">
        <v>1384924.51</v>
      </c>
      <c r="E39" s="30" t="n">
        <f aca="false">468520.92+916403.59</f>
        <v>1384924.51</v>
      </c>
      <c r="F39" s="9"/>
      <c r="G39" s="22"/>
      <c r="H39" s="9"/>
      <c r="I39" s="9"/>
      <c r="J39" s="30"/>
      <c r="K39" s="30"/>
      <c r="L39" s="4"/>
      <c r="M39" s="4"/>
    </row>
    <row r="40" customFormat="false" ht="15.75" hidden="false" customHeight="true" outlineLevel="0" collapsed="false">
      <c r="A40" s="29" t="s">
        <v>35</v>
      </c>
      <c r="B40" s="9"/>
      <c r="C40" s="19"/>
      <c r="D40" s="34" t="n">
        <v>-726984.37</v>
      </c>
      <c r="E40" s="34" t="n">
        <v>-726984.37</v>
      </c>
      <c r="F40" s="9"/>
      <c r="G40" s="22"/>
      <c r="H40" s="9"/>
      <c r="I40" s="9"/>
      <c r="J40" s="26"/>
      <c r="K40" s="26"/>
      <c r="L40" s="4"/>
      <c r="M40" s="4"/>
    </row>
    <row r="41" customFormat="false" ht="15.75" hidden="false" customHeight="false" outlineLevel="0" collapsed="false">
      <c r="A41" s="29"/>
      <c r="B41" s="9"/>
      <c r="C41" s="19"/>
      <c r="D41" s="30"/>
      <c r="E41" s="30"/>
      <c r="F41" s="9"/>
      <c r="G41" s="22"/>
      <c r="H41" s="9"/>
      <c r="I41" s="9"/>
      <c r="J41" s="26"/>
      <c r="K41" s="26"/>
      <c r="L41" s="4"/>
      <c r="M41" s="4"/>
    </row>
    <row r="42" customFormat="false" ht="15.75" hidden="false" customHeight="false" outlineLevel="0" collapsed="false">
      <c r="A42" s="32" t="s">
        <v>36</v>
      </c>
      <c r="B42" s="33"/>
      <c r="C42" s="35"/>
      <c r="D42" s="36" t="n">
        <f aca="false">D43+D47</f>
        <v>972800285.2</v>
      </c>
      <c r="E42" s="36" t="n">
        <f aca="false">E43+E47</f>
        <v>1023422782.9</v>
      </c>
      <c r="F42" s="9"/>
      <c r="G42" s="22"/>
      <c r="H42" s="9"/>
      <c r="I42" s="9"/>
      <c r="J42" s="26"/>
      <c r="K42" s="26"/>
      <c r="L42" s="4"/>
      <c r="M42" s="4"/>
    </row>
    <row r="43" customFormat="false" ht="15.75" hidden="false" customHeight="false" outlineLevel="0" collapsed="false">
      <c r="A43" s="32" t="s">
        <v>37</v>
      </c>
      <c r="B43" s="33"/>
      <c r="C43" s="35"/>
      <c r="D43" s="37" t="n">
        <f aca="false">SUM(D44:D45)</f>
        <v>273117456.31</v>
      </c>
      <c r="E43" s="37" t="n">
        <f aca="false">SUM(E44:E45)</f>
        <v>313644923.09</v>
      </c>
      <c r="F43" s="9"/>
      <c r="G43" s="22" t="s">
        <v>38</v>
      </c>
      <c r="H43" s="9"/>
      <c r="I43" s="9"/>
      <c r="J43" s="34" t="n">
        <f aca="false">SUM(J45,J47,J52)</f>
        <v>-1449654402.99</v>
      </c>
      <c r="K43" s="34" t="n">
        <f aca="false">SUM(K45,K47,K52)</f>
        <v>-968908993.84</v>
      </c>
      <c r="L43" s="4"/>
      <c r="M43" s="4"/>
    </row>
    <row r="44" customFormat="false" ht="15.75" hidden="false" customHeight="false" outlineLevel="0" collapsed="false">
      <c r="A44" s="32" t="s">
        <v>39</v>
      </c>
      <c r="B44" s="33"/>
      <c r="C44" s="35"/>
      <c r="D44" s="30" t="n">
        <v>904975854.21</v>
      </c>
      <c r="E44" s="30" t="n">
        <v>882300569.77</v>
      </c>
      <c r="F44" s="9"/>
      <c r="G44" s="22"/>
      <c r="H44" s="9"/>
      <c r="I44" s="9"/>
      <c r="J44" s="26"/>
      <c r="K44" s="26"/>
      <c r="L44" s="4"/>
      <c r="M44" s="4"/>
    </row>
    <row r="45" customFormat="false" ht="15.75" hidden="false" customHeight="false" outlineLevel="0" collapsed="false">
      <c r="A45" s="32" t="s">
        <v>40</v>
      </c>
      <c r="B45" s="33"/>
      <c r="C45" s="35"/>
      <c r="D45" s="38" t="n">
        <v>-631858397.9</v>
      </c>
      <c r="E45" s="38" t="n">
        <v>-568655646.68</v>
      </c>
      <c r="F45" s="9"/>
      <c r="G45" s="29" t="s">
        <v>41</v>
      </c>
      <c r="H45" s="9"/>
      <c r="I45" s="9"/>
      <c r="J45" s="30" t="n">
        <v>62000000</v>
      </c>
      <c r="K45" s="30" t="n">
        <v>62000000</v>
      </c>
      <c r="L45" s="4"/>
      <c r="M45" s="4"/>
    </row>
    <row r="46" customFormat="false" ht="15.75" hidden="false" customHeight="false" outlineLevel="0" collapsed="false">
      <c r="A46" s="32"/>
      <c r="B46" s="33"/>
      <c r="C46" s="35"/>
      <c r="D46" s="31"/>
      <c r="E46" s="31"/>
      <c r="F46" s="9"/>
      <c r="G46" s="29"/>
      <c r="H46" s="9"/>
      <c r="I46" s="9"/>
      <c r="J46" s="30"/>
      <c r="K46" s="30"/>
      <c r="L46" s="4"/>
      <c r="M46" s="4"/>
    </row>
    <row r="47" customFormat="false" ht="15.75" hidden="false" customHeight="false" outlineLevel="0" collapsed="false">
      <c r="A47" s="32" t="s">
        <v>42</v>
      </c>
      <c r="B47" s="33"/>
      <c r="C47" s="35"/>
      <c r="D47" s="30" t="n">
        <f aca="false">SUM(D48:D49)</f>
        <v>699682828.89</v>
      </c>
      <c r="E47" s="30" t="n">
        <f aca="false">SUM(E48:E49)</f>
        <v>709777859.81</v>
      </c>
      <c r="F47" s="9"/>
      <c r="G47" s="29" t="s">
        <v>43</v>
      </c>
      <c r="H47" s="9"/>
      <c r="I47" s="9"/>
      <c r="J47" s="34" t="n">
        <v>-1511654402.99</v>
      </c>
      <c r="K47" s="34" t="n">
        <f aca="false">-1030908999.63+5.79</f>
        <v>-1030908993.84</v>
      </c>
      <c r="L47" s="4"/>
      <c r="M47" s="4"/>
    </row>
    <row r="48" s="40" customFormat="true" ht="15.75" hidden="false" customHeight="false" outlineLevel="0" collapsed="false">
      <c r="A48" s="32" t="s">
        <v>44</v>
      </c>
      <c r="B48" s="33"/>
      <c r="C48" s="35"/>
      <c r="D48" s="37" t="n">
        <v>800537962.58</v>
      </c>
      <c r="E48" s="37" t="n">
        <v>786896884.59</v>
      </c>
      <c r="F48" s="33"/>
      <c r="G48" s="32"/>
      <c r="H48" s="33"/>
      <c r="I48" s="33"/>
      <c r="J48" s="38"/>
      <c r="K48" s="38"/>
      <c r="L48" s="39"/>
      <c r="M48" s="39"/>
    </row>
    <row r="49" s="40" customFormat="true" ht="15.75" hidden="false" customHeight="false" outlineLevel="0" collapsed="false">
      <c r="A49" s="32" t="s">
        <v>45</v>
      </c>
      <c r="B49" s="33"/>
      <c r="C49" s="35"/>
      <c r="D49" s="38" t="n">
        <v>-100855133.69</v>
      </c>
      <c r="E49" s="38" t="n">
        <v>-77119024.78</v>
      </c>
      <c r="F49" s="33"/>
      <c r="G49" s="32"/>
      <c r="H49" s="33"/>
      <c r="I49" s="33"/>
      <c r="J49" s="38"/>
      <c r="K49" s="41"/>
      <c r="L49" s="39"/>
      <c r="M49" s="39"/>
    </row>
    <row r="50" s="40" customFormat="true" ht="15.75" hidden="false" customHeight="false" outlineLevel="0" collapsed="false">
      <c r="A50" s="32"/>
      <c r="B50" s="33"/>
      <c r="C50" s="35"/>
      <c r="D50" s="37"/>
      <c r="E50" s="37"/>
      <c r="F50" s="33"/>
      <c r="G50" s="32"/>
      <c r="H50" s="33"/>
      <c r="I50" s="33"/>
      <c r="J50" s="38"/>
      <c r="K50" s="38"/>
      <c r="L50" s="39"/>
      <c r="M50" s="39"/>
    </row>
    <row r="51" s="40" customFormat="true" ht="15.75" hidden="false" customHeight="false" outlineLevel="0" collapsed="false">
      <c r="A51" s="32" t="s">
        <v>46</v>
      </c>
      <c r="B51" s="33"/>
      <c r="C51" s="35"/>
      <c r="D51" s="37" t="n">
        <f aca="false">D52+D56</f>
        <v>12835839.15</v>
      </c>
      <c r="E51" s="37" t="n">
        <f aca="false">E52+E56</f>
        <v>14838705.13</v>
      </c>
      <c r="F51" s="33"/>
      <c r="G51" s="32"/>
      <c r="H51" s="33"/>
      <c r="I51" s="33"/>
      <c r="J51" s="38"/>
      <c r="K51" s="38"/>
      <c r="L51" s="39"/>
      <c r="M51" s="39"/>
    </row>
    <row r="52" s="40" customFormat="true" ht="15.75" hidden="false" customHeight="false" outlineLevel="0" collapsed="false">
      <c r="A52" s="32" t="s">
        <v>47</v>
      </c>
      <c r="B52" s="33"/>
      <c r="C52" s="35"/>
      <c r="D52" s="37" t="n">
        <f aca="false">SUM(D53:D54)</f>
        <v>12458986.8</v>
      </c>
      <c r="E52" s="37" t="n">
        <f aca="false">SUM(E53:E54)</f>
        <v>14455428.62</v>
      </c>
      <c r="F52" s="33"/>
      <c r="G52" s="32"/>
      <c r="H52" s="33"/>
      <c r="I52" s="33"/>
      <c r="J52" s="37"/>
      <c r="K52" s="37"/>
      <c r="L52" s="39"/>
      <c r="M52" s="39"/>
    </row>
    <row r="53" s="40" customFormat="true" ht="15.75" hidden="false" customHeight="false" outlineLevel="0" collapsed="false">
      <c r="A53" s="32" t="s">
        <v>48</v>
      </c>
      <c r="B53" s="33"/>
      <c r="C53" s="35"/>
      <c r="D53" s="37" t="n">
        <v>25685469.51</v>
      </c>
      <c r="E53" s="37" t="n">
        <v>22898386.51</v>
      </c>
      <c r="F53" s="33"/>
      <c r="G53" s="32"/>
      <c r="H53" s="33"/>
      <c r="I53" s="33"/>
      <c r="J53" s="37"/>
      <c r="K53" s="37"/>
      <c r="L53" s="39"/>
      <c r="M53" s="39"/>
    </row>
    <row r="54" s="40" customFormat="true" ht="15.75" hidden="false" customHeight="false" outlineLevel="0" collapsed="false">
      <c r="A54" s="32" t="s">
        <v>49</v>
      </c>
      <c r="B54" s="33"/>
      <c r="C54" s="35"/>
      <c r="D54" s="38" t="n">
        <v>-13226482.71</v>
      </c>
      <c r="E54" s="38" t="n">
        <v>-8442957.89</v>
      </c>
      <c r="F54" s="33"/>
      <c r="G54" s="32"/>
      <c r="H54" s="33"/>
      <c r="I54" s="33"/>
      <c r="J54" s="37"/>
      <c r="K54" s="37"/>
      <c r="L54" s="39"/>
      <c r="M54" s="39"/>
    </row>
    <row r="55" s="40" customFormat="true" ht="15.75" hidden="false" customHeight="false" outlineLevel="0" collapsed="false">
      <c r="A55" s="32"/>
      <c r="B55" s="33"/>
      <c r="C55" s="35"/>
      <c r="D55" s="37"/>
      <c r="E55" s="37"/>
      <c r="F55" s="33"/>
      <c r="G55" s="32"/>
      <c r="H55" s="33"/>
      <c r="I55" s="33"/>
      <c r="J55" s="37"/>
      <c r="K55" s="37"/>
      <c r="L55" s="39"/>
      <c r="M55" s="39"/>
    </row>
    <row r="56" customFormat="false" ht="15.75" hidden="false" customHeight="false" outlineLevel="0" collapsed="false">
      <c r="A56" s="29" t="s">
        <v>50</v>
      </c>
      <c r="B56" s="9"/>
      <c r="C56" s="19"/>
      <c r="D56" s="30" t="n">
        <f aca="false">D57</f>
        <v>376852.35</v>
      </c>
      <c r="E56" s="30" t="n">
        <f aca="false">E57</f>
        <v>383276.51</v>
      </c>
      <c r="F56" s="9"/>
      <c r="G56" s="29"/>
      <c r="H56" s="9"/>
      <c r="I56" s="9"/>
      <c r="J56" s="30"/>
      <c r="K56" s="30"/>
      <c r="L56" s="4"/>
      <c r="M56" s="4"/>
    </row>
    <row r="57" customFormat="false" ht="15.75" hidden="false" customHeight="false" outlineLevel="0" collapsed="false">
      <c r="A57" s="29" t="s">
        <v>51</v>
      </c>
      <c r="B57" s="9"/>
      <c r="C57" s="19"/>
      <c r="D57" s="30" t="n">
        <v>376852.35</v>
      </c>
      <c r="E57" s="30" t="n">
        <v>383276.51</v>
      </c>
      <c r="F57" s="9"/>
      <c r="G57" s="29"/>
      <c r="H57" s="9"/>
      <c r="I57" s="9"/>
      <c r="J57" s="30"/>
      <c r="K57" s="30"/>
      <c r="L57" s="4"/>
      <c r="M57" s="4"/>
    </row>
    <row r="58" customFormat="false" ht="15.75" hidden="false" customHeight="false" outlineLevel="0" collapsed="false">
      <c r="A58" s="29"/>
      <c r="B58" s="9"/>
      <c r="C58" s="19"/>
      <c r="D58" s="30"/>
      <c r="E58" s="30"/>
      <c r="F58" s="9"/>
      <c r="G58" s="29"/>
      <c r="H58" s="9"/>
      <c r="I58" s="9"/>
      <c r="J58" s="31"/>
      <c r="K58" s="31"/>
      <c r="L58" s="4"/>
      <c r="M58" s="4"/>
    </row>
    <row r="59" customFormat="false" ht="15.75" hidden="false" customHeight="false" outlineLevel="0" collapsed="false">
      <c r="A59" s="42" t="s">
        <v>52</v>
      </c>
      <c r="B59" s="43"/>
      <c r="C59" s="44"/>
      <c r="D59" s="45" t="n">
        <f aca="false">D17+D31</f>
        <v>1717187122.22</v>
      </c>
      <c r="E59" s="45" t="n">
        <f aca="false">E17+E31</f>
        <v>1724891910.6</v>
      </c>
      <c r="F59" s="9"/>
      <c r="G59" s="46" t="s">
        <v>53</v>
      </c>
      <c r="H59" s="43"/>
      <c r="I59" s="43"/>
      <c r="J59" s="45" t="n">
        <f aca="false">SUM(J17,J31,J43)</f>
        <v>1717187122.22</v>
      </c>
      <c r="K59" s="45" t="n">
        <f aca="false">SUM(K17,K31,K43)</f>
        <v>1724891910.6</v>
      </c>
      <c r="L59" s="4"/>
      <c r="M59" s="4"/>
    </row>
    <row r="60" customFormat="false" ht="15.75" hidden="false" customHeight="false" outlineLevel="0" collapsed="false">
      <c r="A60" s="9"/>
      <c r="B60" s="47"/>
      <c r="C60" s="47"/>
      <c r="D60" s="47"/>
      <c r="E60" s="48"/>
      <c r="F60" s="9"/>
      <c r="G60" s="49"/>
      <c r="H60" s="9"/>
      <c r="I60" s="9"/>
      <c r="J60" s="50"/>
      <c r="K60" s="50"/>
      <c r="L60" s="4"/>
      <c r="M60" s="4"/>
    </row>
    <row r="61" customFormat="false" ht="15.75" hidden="false" customHeight="false" outlineLevel="0" collapsed="false">
      <c r="A61" s="9"/>
      <c r="B61" s="47"/>
      <c r="C61" s="47"/>
      <c r="D61" s="47"/>
      <c r="E61" s="48"/>
      <c r="F61" s="9"/>
      <c r="G61" s="49"/>
      <c r="H61" s="9"/>
      <c r="I61" s="9"/>
      <c r="J61" s="50"/>
      <c r="K61" s="51"/>
      <c r="L61" s="4"/>
      <c r="M61" s="4"/>
    </row>
    <row r="62" customFormat="false" ht="15.75" hidden="false" customHeight="false" outlineLevel="0" collapsed="false">
      <c r="A62" s="9"/>
      <c r="B62" s="47"/>
      <c r="C62" s="47"/>
      <c r="D62" s="47"/>
      <c r="E62" s="48"/>
      <c r="F62" s="9"/>
      <c r="G62" s="49"/>
      <c r="H62" s="9"/>
      <c r="I62" s="9"/>
      <c r="J62" s="50"/>
      <c r="K62" s="50"/>
      <c r="L62" s="4"/>
      <c r="M62" s="4"/>
    </row>
    <row r="63" customFormat="false" ht="15.75" hidden="false" customHeight="false" outlineLevel="0" collapsed="false">
      <c r="A63" s="9"/>
      <c r="B63" s="47"/>
      <c r="C63" s="47"/>
      <c r="D63" s="47"/>
      <c r="E63" s="48"/>
      <c r="F63" s="9"/>
      <c r="G63" s="49"/>
      <c r="H63" s="9"/>
      <c r="I63" s="9"/>
      <c r="J63" s="50"/>
      <c r="K63" s="51"/>
      <c r="L63" s="4"/>
      <c r="M63" s="4"/>
    </row>
    <row r="64" customFormat="false" ht="15.75" hidden="false" customHeight="false" outlineLevel="0" collapsed="false">
      <c r="A64" s="9"/>
      <c r="B64" s="47"/>
      <c r="C64" s="47"/>
      <c r="D64" s="47"/>
      <c r="E64" s="48"/>
      <c r="F64" s="9"/>
      <c r="G64" s="49"/>
      <c r="H64" s="9"/>
      <c r="I64" s="9"/>
      <c r="J64" s="9"/>
      <c r="K64" s="51"/>
      <c r="L64" s="4"/>
      <c r="M64" s="4"/>
    </row>
    <row r="65" customFormat="false" ht="18.75" hidden="false" customHeight="false" outlineLevel="0" collapsed="false">
      <c r="A65" s="47"/>
      <c r="B65" s="9"/>
      <c r="C65" s="49"/>
      <c r="D65" s="49"/>
      <c r="E65" s="52"/>
      <c r="F65" s="9"/>
      <c r="G65" s="52"/>
      <c r="H65" s="52"/>
      <c r="I65" s="53"/>
      <c r="J65" s="53"/>
      <c r="K65" s="51"/>
      <c r="L65" s="4"/>
      <c r="M65" s="4"/>
    </row>
    <row r="66" customFormat="false" ht="18.75" hidden="false" customHeight="false" outlineLevel="0" collapsed="false">
      <c r="A66" s="47"/>
      <c r="B66" s="9"/>
      <c r="C66" s="49"/>
      <c r="D66" s="49"/>
      <c r="E66" s="10"/>
      <c r="F66" s="43"/>
      <c r="G66" s="52"/>
      <c r="H66" s="52"/>
      <c r="I66" s="53"/>
      <c r="J66" s="53"/>
      <c r="K66" s="10"/>
      <c r="L66" s="4"/>
      <c r="M66" s="4"/>
    </row>
    <row r="67" customFormat="false" ht="18.75" hidden="false" customHeight="false" outlineLevel="0" collapsed="false">
      <c r="A67" s="54"/>
      <c r="B67" s="54"/>
      <c r="C67" s="49"/>
      <c r="D67" s="49"/>
      <c r="E67" s="10"/>
      <c r="F67" s="9"/>
      <c r="G67" s="52"/>
      <c r="H67" s="52"/>
      <c r="I67" s="55"/>
      <c r="J67" s="53"/>
      <c r="K67" s="51"/>
      <c r="L67" s="4"/>
      <c r="M67" s="4"/>
    </row>
    <row r="68" customFormat="false" ht="15.75" hidden="false" customHeight="false" outlineLevel="0" collapsed="false">
      <c r="A68" s="47"/>
      <c r="B68" s="9"/>
      <c r="C68" s="49"/>
      <c r="D68" s="49"/>
      <c r="E68" s="10"/>
      <c r="F68" s="9"/>
      <c r="G68" s="9"/>
      <c r="H68" s="9"/>
      <c r="I68" s="52"/>
      <c r="J68" s="9"/>
      <c r="K68" s="51"/>
      <c r="L68" s="4"/>
      <c r="M68" s="4"/>
    </row>
    <row r="69" customFormat="false" ht="15.75" hidden="false" customHeight="false" outlineLevel="0" collapsed="false">
      <c r="A69" s="9"/>
      <c r="B69" s="47"/>
      <c r="C69" s="47"/>
      <c r="D69" s="47"/>
      <c r="E69" s="48"/>
      <c r="F69" s="9"/>
      <c r="G69" s="49"/>
      <c r="H69" s="9"/>
      <c r="I69" s="9"/>
      <c r="J69" s="9"/>
      <c r="K69" s="51"/>
      <c r="L69" s="4"/>
      <c r="M69" s="4"/>
    </row>
    <row r="70" customFormat="false" ht="15.75" hidden="false" customHeight="false" outlineLevel="0" collapsed="false">
      <c r="A70" s="9"/>
      <c r="B70" s="47" t="s">
        <v>54</v>
      </c>
      <c r="C70" s="9"/>
      <c r="D70" s="56" t="s">
        <v>55</v>
      </c>
      <c r="E70" s="57"/>
      <c r="F70" s="9"/>
      <c r="G70" s="49"/>
      <c r="H70" s="9"/>
      <c r="I70" s="56" t="s">
        <v>56</v>
      </c>
      <c r="J70" s="58"/>
      <c r="K70" s="51"/>
      <c r="L70" s="4"/>
      <c r="M70" s="4"/>
    </row>
    <row r="71" customFormat="false" ht="15.75" hidden="false" customHeight="false" outlineLevel="0" collapsed="false">
      <c r="A71" s="9"/>
      <c r="B71" s="47" t="s">
        <v>57</v>
      </c>
      <c r="C71" s="9"/>
      <c r="D71" s="56" t="s">
        <v>58</v>
      </c>
      <c r="E71" s="57"/>
      <c r="F71" s="9"/>
      <c r="G71" s="9"/>
      <c r="H71" s="9"/>
      <c r="I71" s="56" t="s">
        <v>59</v>
      </c>
      <c r="J71" s="58"/>
      <c r="K71" s="9"/>
      <c r="M71" s="4"/>
    </row>
    <row r="72" customFormat="false" ht="15.75" hidden="false" customHeight="true" outlineLevel="0" collapsed="false">
      <c r="A72" s="9"/>
      <c r="B72" s="54" t="s">
        <v>60</v>
      </c>
      <c r="C72" s="54"/>
      <c r="D72" s="56" t="s">
        <v>61</v>
      </c>
      <c r="E72" s="57"/>
      <c r="F72" s="9"/>
      <c r="G72" s="9"/>
      <c r="H72" s="9"/>
      <c r="I72" s="56" t="s">
        <v>62</v>
      </c>
      <c r="J72" s="58"/>
      <c r="K72" s="9"/>
      <c r="M72" s="4"/>
    </row>
    <row r="73" customFormat="false" ht="18.75" hidden="false" customHeight="true" outlineLevel="0" collapsed="false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M73" s="4"/>
    </row>
    <row r="74" customFormat="false" ht="25.5" hidden="false" customHeight="true" outlineLevel="0" collapsed="false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4"/>
      <c r="M74" s="4"/>
    </row>
    <row r="75" customFormat="false" ht="15.75" hidden="false" customHeight="false" outlineLevel="0" collapsed="false">
      <c r="A75" s="54"/>
      <c r="B75" s="54"/>
      <c r="C75" s="49"/>
      <c r="D75" s="49"/>
      <c r="E75" s="10"/>
      <c r="F75" s="9"/>
      <c r="G75" s="52"/>
      <c r="H75" s="52"/>
      <c r="I75" s="52"/>
      <c r="J75" s="52"/>
      <c r="K75" s="51"/>
      <c r="L75" s="4"/>
      <c r="M75" s="4"/>
    </row>
    <row r="76" customFormat="false" ht="15.75" hidden="false" customHeight="false" outlineLevel="0" collapsed="false">
      <c r="A76" s="47"/>
      <c r="B76" s="9"/>
      <c r="C76" s="49"/>
      <c r="D76" s="52"/>
      <c r="E76" s="9"/>
      <c r="F76" s="52"/>
      <c r="G76" s="58"/>
      <c r="H76" s="9"/>
      <c r="I76" s="52"/>
      <c r="J76" s="52"/>
      <c r="K76" s="10"/>
      <c r="L76" s="4"/>
      <c r="M76" s="4"/>
    </row>
    <row r="77" customFormat="false" ht="15.75" hidden="false" customHeight="false" outlineLevel="0" collapsed="false">
      <c r="A77" s="47"/>
      <c r="B77" s="9"/>
      <c r="C77" s="49"/>
      <c r="D77" s="49"/>
      <c r="E77" s="10"/>
      <c r="F77" s="9"/>
      <c r="G77" s="9"/>
      <c r="H77" s="9"/>
      <c r="I77" s="52"/>
      <c r="J77" s="52"/>
      <c r="K77" s="10"/>
      <c r="L77" s="4"/>
      <c r="M77" s="4"/>
    </row>
    <row r="78" customFormat="false" ht="15.75" hidden="false" customHeight="false" outlineLevel="0" collapsed="false">
      <c r="A78" s="51"/>
      <c r="B78" s="47"/>
      <c r="C78" s="9"/>
      <c r="D78" s="47"/>
      <c r="E78" s="47"/>
      <c r="F78" s="9"/>
      <c r="G78" s="51"/>
      <c r="H78" s="51"/>
      <c r="I78" s="10"/>
      <c r="J78" s="52"/>
      <c r="K78" s="10"/>
      <c r="L78" s="4"/>
      <c r="M78" s="4"/>
    </row>
    <row r="79" customFormat="false" ht="15.75" hidden="false" customHeight="false" outlineLevel="0" collapsed="false">
      <c r="A79" s="51"/>
      <c r="B79" s="9"/>
      <c r="C79" s="9"/>
      <c r="D79" s="47"/>
      <c r="E79" s="9"/>
      <c r="F79" s="9"/>
      <c r="G79" s="52"/>
      <c r="H79" s="52"/>
      <c r="I79" s="10"/>
      <c r="J79" s="52"/>
      <c r="K79" s="10"/>
      <c r="L79" s="4"/>
      <c r="M79" s="4"/>
    </row>
    <row r="80" customFormat="false" ht="15.75" hidden="false" customHeight="false" outlineLevel="0" collapsed="false">
      <c r="A80" s="52"/>
      <c r="B80" s="9"/>
      <c r="C80" s="9"/>
      <c r="D80" s="49"/>
      <c r="E80" s="9"/>
      <c r="F80" s="9"/>
      <c r="G80" s="51"/>
      <c r="H80" s="51"/>
      <c r="I80" s="10"/>
      <c r="J80" s="52"/>
      <c r="K80" s="10"/>
      <c r="L80" s="4"/>
      <c r="M80" s="4"/>
    </row>
    <row r="81" customFormat="false" ht="15.75" hidden="false" customHeight="false" outlineLevel="0" collapsed="false">
      <c r="A81" s="49"/>
      <c r="B81" s="9"/>
      <c r="C81" s="9"/>
      <c r="D81" s="9"/>
      <c r="E81" s="10"/>
      <c r="F81" s="9"/>
      <c r="G81" s="10"/>
      <c r="H81" s="10"/>
      <c r="I81" s="10"/>
      <c r="J81" s="52"/>
      <c r="K81" s="10"/>
      <c r="L81" s="4"/>
      <c r="M81" s="4"/>
    </row>
    <row r="82" customFormat="false" ht="15.75" hidden="false" customHeight="false" outlineLevel="0" collapsed="false">
      <c r="A82" s="47"/>
      <c r="B82" s="9"/>
      <c r="C82" s="49"/>
      <c r="D82" s="49"/>
      <c r="E82" s="10"/>
      <c r="F82" s="9"/>
      <c r="G82" s="9"/>
      <c r="H82" s="9"/>
      <c r="I82" s="52"/>
      <c r="J82" s="52"/>
      <c r="K82" s="10"/>
      <c r="L82" s="4"/>
      <c r="M82" s="4"/>
    </row>
    <row r="83" customFormat="false" ht="15.75" hidden="false" customHeight="false" outlineLevel="0" collapsed="false">
      <c r="A83" s="47"/>
      <c r="B83" s="9"/>
      <c r="C83" s="49"/>
      <c r="D83" s="49"/>
      <c r="E83" s="10"/>
      <c r="F83" s="9"/>
      <c r="G83" s="9"/>
      <c r="H83" s="9"/>
      <c r="I83" s="52"/>
      <c r="J83" s="52"/>
      <c r="K83" s="10"/>
      <c r="L83" s="4"/>
      <c r="M83" s="4"/>
    </row>
    <row r="84" customFormat="false" ht="15.75" hidden="false" customHeight="false" outlineLevel="0" collapsed="false">
      <c r="A84" s="47"/>
      <c r="B84" s="9"/>
      <c r="C84" s="49"/>
      <c r="D84" s="49"/>
      <c r="E84" s="10"/>
      <c r="F84" s="9"/>
      <c r="G84" s="9"/>
      <c r="H84" s="9"/>
      <c r="I84" s="52"/>
      <c r="J84" s="52"/>
      <c r="K84" s="10"/>
      <c r="L84" s="4"/>
      <c r="M84" s="4"/>
    </row>
    <row r="85" customFormat="false" ht="15.75" hidden="false" customHeight="false" outlineLevel="0" collapsed="false">
      <c r="A85" s="47"/>
      <c r="B85" s="59"/>
      <c r="C85" s="59"/>
      <c r="D85" s="59"/>
      <c r="E85" s="10"/>
      <c r="F85" s="9"/>
      <c r="G85" s="9"/>
      <c r="H85" s="9"/>
      <c r="I85" s="58"/>
      <c r="J85" s="51"/>
      <c r="K85" s="10"/>
      <c r="L85" s="4"/>
      <c r="M85" s="4"/>
    </row>
    <row r="86" customFormat="false" ht="15.75" hidden="false" customHeight="false" outlineLevel="0" collapsed="false">
      <c r="A86" s="47"/>
      <c r="B86" s="51" t="s">
        <v>63</v>
      </c>
      <c r="C86" s="47"/>
      <c r="D86" s="47" t="s">
        <v>64</v>
      </c>
      <c r="E86" s="57"/>
      <c r="F86" s="47"/>
      <c r="G86" s="9"/>
      <c r="H86" s="58"/>
      <c r="I86" s="51" t="s">
        <v>65</v>
      </c>
      <c r="J86" s="58"/>
      <c r="K86" s="10"/>
      <c r="L86" s="4"/>
      <c r="M86" s="4"/>
    </row>
    <row r="87" customFormat="false" ht="15.75" hidden="false" customHeight="false" outlineLevel="0" collapsed="false">
      <c r="A87" s="51"/>
      <c r="B87" s="51" t="s">
        <v>66</v>
      </c>
      <c r="C87" s="9"/>
      <c r="D87" s="47" t="s">
        <v>67</v>
      </c>
      <c r="E87" s="57"/>
      <c r="F87" s="9"/>
      <c r="G87" s="9"/>
      <c r="H87" s="52"/>
      <c r="I87" s="52" t="s">
        <v>68</v>
      </c>
      <c r="J87" s="58"/>
      <c r="K87" s="10"/>
      <c r="L87" s="4"/>
      <c r="M87" s="4"/>
    </row>
    <row r="88" customFormat="false" ht="15.75" hidden="false" customHeight="false" outlineLevel="0" collapsed="false">
      <c r="A88" s="51"/>
      <c r="B88" s="52" t="s">
        <v>69</v>
      </c>
      <c r="C88" s="9"/>
      <c r="D88" s="49" t="s">
        <v>70</v>
      </c>
      <c r="E88" s="57"/>
      <c r="F88" s="9"/>
      <c r="G88" s="9"/>
      <c r="H88" s="51"/>
      <c r="I88" s="51" t="s">
        <v>71</v>
      </c>
      <c r="J88" s="58"/>
      <c r="K88" s="10"/>
      <c r="L88" s="4"/>
      <c r="M88" s="4"/>
    </row>
  </sheetData>
  <mergeCells count="9">
    <mergeCell ref="A6:K6"/>
    <mergeCell ref="A7:K7"/>
    <mergeCell ref="A8:K8"/>
    <mergeCell ref="A9:K11"/>
    <mergeCell ref="A13:E13"/>
    <mergeCell ref="G13:K13"/>
    <mergeCell ref="A67:B67"/>
    <mergeCell ref="B72:C72"/>
    <mergeCell ref="A75:B75"/>
  </mergeCells>
  <printOptions headings="false" gridLines="false" gridLinesSet="true" horizontalCentered="true" verticalCentered="false"/>
  <pageMargins left="0.236111111111111" right="0.236111111111111" top="0" bottom="0.694444444444444" header="0" footer="0"/>
  <pageSetup paperSize="9" scale="4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&amp;L&amp;"Arial,Normal"&amp;10Ministério da Agricultura, 
Pecuária e Abastecimento - 
MAPA&amp;C&amp;"Arial,Normal"&amp;10Empresa Brasileira de
Pesquisa Agropecuária -
Embrapa&amp;R&amp;"Arial,Normal"&amp;10PqEB Final W3 Norte     Brasília-DF 
CEP 70.770-901
Telefone (61) 3448.4433 
Fax  (61) 3447.1041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C5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5.75"/>
  <cols>
    <col collapsed="false" hidden="false" max="1" min="1" style="60" width="71.5459183673469"/>
    <col collapsed="false" hidden="false" max="3" min="2" style="60" width="24.3010204081633"/>
    <col collapsed="false" hidden="false" max="4" min="4" style="60" width="2.56632653061224"/>
    <col collapsed="false" hidden="true" max="1025" min="5" style="60" width="0"/>
  </cols>
  <sheetData>
    <row r="1" customFormat="false" ht="15.75" hidden="false" customHeight="false" outlineLevel="0" collapsed="false">
      <c r="A1" s="61" t="s">
        <v>1</v>
      </c>
      <c r="B1" s="61"/>
      <c r="C1" s="61"/>
    </row>
    <row r="2" customFormat="false" ht="15.75" hidden="false" customHeight="false" outlineLevel="0" collapsed="false">
      <c r="A2" s="62" t="s">
        <v>2</v>
      </c>
      <c r="B2" s="62"/>
      <c r="C2" s="62"/>
    </row>
    <row r="3" customFormat="false" ht="15.75" hidden="false" customHeight="false" outlineLevel="0" collapsed="false">
      <c r="A3" s="63" t="s">
        <v>3</v>
      </c>
      <c r="B3" s="63"/>
      <c r="C3" s="63"/>
    </row>
    <row r="4" customFormat="false" ht="15.75" hidden="false" customHeight="false" outlineLevel="0" collapsed="false">
      <c r="A4" s="61"/>
      <c r="B4" s="61"/>
      <c r="C4" s="61"/>
    </row>
    <row r="5" customFormat="false" ht="15.75" hidden="false" customHeight="false" outlineLevel="0" collapsed="false">
      <c r="A5" s="62" t="s">
        <v>72</v>
      </c>
      <c r="B5" s="62"/>
      <c r="C5" s="62"/>
    </row>
    <row r="6" customFormat="false" ht="15.75" hidden="false" customHeight="false" outlineLevel="0" collapsed="false">
      <c r="A6" s="63"/>
      <c r="B6" s="63"/>
      <c r="C6" s="63"/>
    </row>
    <row r="7" customFormat="false" ht="15.75" hidden="false" customHeight="false" outlineLevel="0" collapsed="false">
      <c r="A7" s="64"/>
      <c r="B7" s="18"/>
      <c r="C7" s="18"/>
    </row>
    <row r="8" customFormat="false" ht="15.75" hidden="false" customHeight="false" outlineLevel="0" collapsed="false">
      <c r="A8" s="65"/>
      <c r="B8" s="16" t="s">
        <v>7</v>
      </c>
      <c r="C8" s="16" t="s">
        <v>8</v>
      </c>
    </row>
    <row r="9" customFormat="false" ht="15.75" hidden="false" customHeight="false" outlineLevel="0" collapsed="false">
      <c r="A9" s="66"/>
      <c r="B9" s="16" t="s">
        <v>9</v>
      </c>
      <c r="C9" s="16" t="s">
        <v>9</v>
      </c>
    </row>
    <row r="10" customFormat="false" ht="15.75" hidden="false" customHeight="false" outlineLevel="0" collapsed="false">
      <c r="A10" s="66"/>
      <c r="B10" s="67"/>
      <c r="C10" s="67"/>
    </row>
    <row r="11" customFormat="false" ht="15.75" hidden="false" customHeight="false" outlineLevel="0" collapsed="false">
      <c r="A11" s="66" t="s">
        <v>73</v>
      </c>
      <c r="B11" s="68" t="n">
        <v>7248124.86</v>
      </c>
      <c r="C11" s="68" t="n">
        <v>6998343.01</v>
      </c>
    </row>
    <row r="12" customFormat="false" ht="15.75" hidden="false" customHeight="false" outlineLevel="0" collapsed="false">
      <c r="A12" s="66" t="s">
        <v>74</v>
      </c>
      <c r="B12" s="69" t="s">
        <v>74</v>
      </c>
      <c r="C12" s="69" t="s">
        <v>74</v>
      </c>
    </row>
    <row r="13" customFormat="false" ht="15.75" hidden="false" customHeight="false" outlineLevel="0" collapsed="false">
      <c r="A13" s="66" t="s">
        <v>75</v>
      </c>
      <c r="B13" s="70" t="n">
        <v>-853066.19</v>
      </c>
      <c r="C13" s="70" t="n">
        <v>-626209.55</v>
      </c>
    </row>
    <row r="14" customFormat="false" ht="15.75" hidden="false" customHeight="false" outlineLevel="0" collapsed="false">
      <c r="A14" s="66" t="s">
        <v>74</v>
      </c>
      <c r="B14" s="69" t="s">
        <v>74</v>
      </c>
      <c r="C14" s="69" t="s">
        <v>74</v>
      </c>
    </row>
    <row r="15" customFormat="false" ht="15.75" hidden="false" customHeight="false" outlineLevel="0" collapsed="false">
      <c r="A15" s="71" t="s">
        <v>76</v>
      </c>
      <c r="B15" s="72" t="n">
        <f aca="false">B11+B13</f>
        <v>6395058.67</v>
      </c>
      <c r="C15" s="72" t="n">
        <f aca="false">C11+C13</f>
        <v>6372133.46</v>
      </c>
    </row>
    <row r="16" customFormat="false" ht="15.75" hidden="false" customHeight="false" outlineLevel="0" collapsed="false">
      <c r="A16" s="66" t="s">
        <v>74</v>
      </c>
      <c r="B16" s="69" t="s">
        <v>74</v>
      </c>
      <c r="C16" s="69" t="s">
        <v>74</v>
      </c>
    </row>
    <row r="17" customFormat="false" ht="15.75" hidden="false" customHeight="false" outlineLevel="0" collapsed="false">
      <c r="A17" s="66" t="s">
        <v>77</v>
      </c>
      <c r="B17" s="70" t="n">
        <v>-871655.46</v>
      </c>
      <c r="C17" s="70" t="n">
        <v>-689862.04</v>
      </c>
    </row>
    <row r="18" customFormat="false" ht="15.75" hidden="false" customHeight="false" outlineLevel="0" collapsed="false">
      <c r="A18" s="66" t="s">
        <v>74</v>
      </c>
      <c r="B18" s="69" t="s">
        <v>74</v>
      </c>
      <c r="C18" s="69" t="s">
        <v>74</v>
      </c>
    </row>
    <row r="19" customFormat="false" ht="15.75" hidden="false" customHeight="false" outlineLevel="0" collapsed="false">
      <c r="A19" s="71" t="s">
        <v>78</v>
      </c>
      <c r="B19" s="72" t="n">
        <f aca="false">B15+B17</f>
        <v>5523403.21</v>
      </c>
      <c r="C19" s="72" t="n">
        <f aca="false">C15+C17</f>
        <v>5682271.42</v>
      </c>
    </row>
    <row r="20" customFormat="false" ht="15.75" hidden="false" customHeight="false" outlineLevel="0" collapsed="false">
      <c r="A20" s="66" t="s">
        <v>74</v>
      </c>
      <c r="B20" s="69" t="s">
        <v>74</v>
      </c>
      <c r="C20" s="69" t="s">
        <v>74</v>
      </c>
    </row>
    <row r="21" customFormat="false" ht="15.75" hidden="false" customHeight="false" outlineLevel="0" collapsed="false">
      <c r="A21" s="66" t="s">
        <v>79</v>
      </c>
      <c r="B21" s="69" t="n">
        <f aca="false">SUM(B23:B27)</f>
        <v>704495339.87</v>
      </c>
      <c r="C21" s="69" t="n">
        <f aca="false">SUM(C23:C27)</f>
        <v>660892992.71</v>
      </c>
    </row>
    <row r="22" customFormat="false" ht="15.75" hidden="false" customHeight="false" outlineLevel="0" collapsed="false">
      <c r="A22" s="66" t="s">
        <v>74</v>
      </c>
      <c r="B22" s="73" t="s">
        <v>74</v>
      </c>
      <c r="C22" s="69" t="s">
        <v>74</v>
      </c>
    </row>
    <row r="23" customFormat="false" ht="15.75" hidden="false" customHeight="false" outlineLevel="0" collapsed="false">
      <c r="A23" s="66" t="s">
        <v>80</v>
      </c>
      <c r="B23" s="69" t="n">
        <v>701555218.74</v>
      </c>
      <c r="C23" s="69" t="n">
        <v>657848373.7</v>
      </c>
    </row>
    <row r="24" customFormat="false" ht="15.75" hidden="false" customHeight="false" outlineLevel="0" collapsed="false">
      <c r="A24" s="66" t="s">
        <v>74</v>
      </c>
      <c r="B24" s="69" t="s">
        <v>74</v>
      </c>
      <c r="C24" s="69" t="s">
        <v>74</v>
      </c>
    </row>
    <row r="25" customFormat="false" ht="15.75" hidden="false" customHeight="false" outlineLevel="0" collapsed="false">
      <c r="A25" s="66" t="s">
        <v>81</v>
      </c>
      <c r="B25" s="69" t="n">
        <v>165550</v>
      </c>
      <c r="C25" s="69" t="n">
        <v>781456.5</v>
      </c>
    </row>
    <row r="26" customFormat="false" ht="15.75" hidden="false" customHeight="false" outlineLevel="0" collapsed="false">
      <c r="A26" s="66" t="s">
        <v>74</v>
      </c>
      <c r="B26" s="69" t="s">
        <v>74</v>
      </c>
      <c r="C26" s="69" t="s">
        <v>74</v>
      </c>
    </row>
    <row r="27" customFormat="false" ht="15.75" hidden="false" customHeight="false" outlineLevel="0" collapsed="false">
      <c r="A27" s="66" t="s">
        <v>82</v>
      </c>
      <c r="B27" s="69" t="n">
        <v>2774571.13</v>
      </c>
      <c r="C27" s="69" t="n">
        <v>2263162.51</v>
      </c>
    </row>
    <row r="28" customFormat="false" ht="15.75" hidden="false" customHeight="false" outlineLevel="0" collapsed="false">
      <c r="A28" s="66" t="s">
        <v>74</v>
      </c>
      <c r="B28" s="69" t="s">
        <v>74</v>
      </c>
      <c r="C28" s="69" t="s">
        <v>74</v>
      </c>
    </row>
    <row r="29" customFormat="false" ht="15.75" hidden="false" customHeight="false" outlineLevel="0" collapsed="false">
      <c r="A29" s="66" t="s">
        <v>83</v>
      </c>
      <c r="B29" s="70" t="n">
        <f aca="false">B31</f>
        <v>-831698924.62</v>
      </c>
      <c r="C29" s="70" t="n">
        <f aca="false">C31</f>
        <v>-761376048.59</v>
      </c>
    </row>
    <row r="30" customFormat="false" ht="15.75" hidden="false" customHeight="false" outlineLevel="0" collapsed="false">
      <c r="A30" s="66" t="s">
        <v>74</v>
      </c>
      <c r="B30" s="70" t="s">
        <v>74</v>
      </c>
      <c r="C30" s="70" t="s">
        <v>74</v>
      </c>
    </row>
    <row r="31" customFormat="false" ht="15.75" hidden="false" customHeight="false" outlineLevel="0" collapsed="false">
      <c r="A31" s="66" t="s">
        <v>84</v>
      </c>
      <c r="B31" s="70" t="n">
        <v>-831698924.62</v>
      </c>
      <c r="C31" s="70" t="n">
        <v>-761376048.59</v>
      </c>
    </row>
    <row r="32" customFormat="false" ht="15.75" hidden="false" customHeight="false" outlineLevel="0" collapsed="false">
      <c r="A32" s="66" t="s">
        <v>74</v>
      </c>
      <c r="B32" s="69" t="s">
        <v>74</v>
      </c>
      <c r="C32" s="69" t="s">
        <v>74</v>
      </c>
    </row>
    <row r="33" customFormat="false" ht="15.75" hidden="false" customHeight="false" outlineLevel="0" collapsed="false">
      <c r="A33" s="71" t="s">
        <v>85</v>
      </c>
      <c r="B33" s="74" t="n">
        <f aca="false">B19+B21+B29</f>
        <v>-121680181.54</v>
      </c>
      <c r="C33" s="74" t="n">
        <f aca="false">C19+C21+C29</f>
        <v>-94800784.46</v>
      </c>
    </row>
    <row r="34" customFormat="false" ht="15.75" hidden="false" customHeight="false" outlineLevel="0" collapsed="false">
      <c r="A34" s="66" t="s">
        <v>74</v>
      </c>
      <c r="B34" s="69" t="s">
        <v>74</v>
      </c>
      <c r="C34" s="69" t="s">
        <v>74</v>
      </c>
    </row>
    <row r="35" customFormat="false" ht="15.75" hidden="false" customHeight="false" outlineLevel="0" collapsed="false">
      <c r="A35" s="66" t="s">
        <v>86</v>
      </c>
      <c r="B35" s="69" t="n">
        <v>8982210.82</v>
      </c>
      <c r="C35" s="69" t="n">
        <v>3180515.41</v>
      </c>
    </row>
    <row r="36" customFormat="false" ht="15.75" hidden="false" customHeight="false" outlineLevel="0" collapsed="false">
      <c r="A36" s="66" t="s">
        <v>74</v>
      </c>
      <c r="B36" s="69" t="s">
        <v>74</v>
      </c>
      <c r="C36" s="69" t="s">
        <v>74</v>
      </c>
    </row>
    <row r="37" customFormat="false" ht="15.75" hidden="false" customHeight="false" outlineLevel="0" collapsed="false">
      <c r="A37" s="66" t="s">
        <v>87</v>
      </c>
      <c r="B37" s="70" t="n">
        <v>-81587084.28</v>
      </c>
      <c r="C37" s="70" t="n">
        <v>-74324327.93</v>
      </c>
    </row>
    <row r="38" customFormat="false" ht="15.75" hidden="false" customHeight="false" outlineLevel="0" collapsed="false">
      <c r="A38" s="66" t="s">
        <v>74</v>
      </c>
      <c r="B38" s="69" t="s">
        <v>74</v>
      </c>
      <c r="C38" s="69" t="s">
        <v>74</v>
      </c>
    </row>
    <row r="39" customFormat="false" ht="15.75" hidden="false" customHeight="false" outlineLevel="0" collapsed="false">
      <c r="A39" s="66" t="s">
        <v>88</v>
      </c>
      <c r="B39" s="69" t="n">
        <v>28549320.37</v>
      </c>
      <c r="C39" s="69" t="n">
        <v>3259618.72999978</v>
      </c>
    </row>
    <row r="40" customFormat="false" ht="15.75" hidden="false" customHeight="false" outlineLevel="0" collapsed="false">
      <c r="A40" s="66" t="s">
        <v>74</v>
      </c>
      <c r="B40" s="69" t="s">
        <v>74</v>
      </c>
      <c r="C40" s="69" t="s">
        <v>74</v>
      </c>
    </row>
    <row r="41" customFormat="false" ht="15.75" hidden="false" customHeight="false" outlineLevel="0" collapsed="false">
      <c r="A41" s="66" t="s">
        <v>89</v>
      </c>
      <c r="B41" s="69" t="n">
        <v>298128.3</v>
      </c>
      <c r="C41" s="69" t="n">
        <v>95448.84</v>
      </c>
    </row>
    <row r="42" customFormat="false" ht="15.75" hidden="false" customHeight="false" outlineLevel="0" collapsed="false">
      <c r="A42" s="66" t="s">
        <v>74</v>
      </c>
      <c r="B42" s="69" t="s">
        <v>74</v>
      </c>
      <c r="C42" s="69" t="s">
        <v>74</v>
      </c>
    </row>
    <row r="43" customFormat="false" ht="15.75" hidden="false" customHeight="false" outlineLevel="0" collapsed="false">
      <c r="A43" s="66" t="s">
        <v>90</v>
      </c>
      <c r="B43" s="69" t="n">
        <v>60851.14</v>
      </c>
      <c r="C43" s="69" t="n">
        <v>823661.94</v>
      </c>
    </row>
    <row r="44" customFormat="false" ht="15.75" hidden="false" customHeight="false" outlineLevel="0" collapsed="false">
      <c r="A44" s="66" t="s">
        <v>74</v>
      </c>
      <c r="B44" s="69" t="s">
        <v>74</v>
      </c>
      <c r="C44" s="69" t="s">
        <v>74</v>
      </c>
    </row>
    <row r="45" customFormat="false" ht="15.75" hidden="false" customHeight="false" outlineLevel="0" collapsed="false">
      <c r="A45" s="66" t="s">
        <v>91</v>
      </c>
      <c r="B45" s="69" t="n">
        <v>3213331.12</v>
      </c>
      <c r="C45" s="69" t="n">
        <v>-6363717.86</v>
      </c>
    </row>
    <row r="46" customFormat="false" ht="15.75" hidden="false" customHeight="false" outlineLevel="0" collapsed="false">
      <c r="A46" s="66" t="s">
        <v>74</v>
      </c>
      <c r="B46" s="69" t="s">
        <v>74</v>
      </c>
      <c r="C46" s="69" t="s">
        <v>74</v>
      </c>
    </row>
    <row r="47" customFormat="false" ht="15.75" hidden="false" customHeight="false" outlineLevel="0" collapsed="false">
      <c r="A47" s="71" t="s">
        <v>92</v>
      </c>
      <c r="B47" s="74" t="n">
        <f aca="false">B33+B35+B37+B39+B41+B43+B45</f>
        <v>-162163424.07</v>
      </c>
      <c r="C47" s="74" t="n">
        <f aca="false">C33+C35+C37+C39+C41+C43+C45</f>
        <v>-168129585.33</v>
      </c>
    </row>
    <row r="48" customFormat="false" ht="15.75" hidden="false" customHeight="false" outlineLevel="0" collapsed="false">
      <c r="A48" s="66" t="s">
        <v>74</v>
      </c>
      <c r="B48" s="70" t="s">
        <v>74</v>
      </c>
      <c r="C48" s="70" t="s">
        <v>74</v>
      </c>
    </row>
    <row r="49" customFormat="false" ht="15.75" hidden="false" customHeight="false" outlineLevel="0" collapsed="false">
      <c r="A49" s="66" t="s">
        <v>93</v>
      </c>
      <c r="B49" s="70" t="n">
        <v>0</v>
      </c>
      <c r="C49" s="70" t="n">
        <v>0</v>
      </c>
    </row>
    <row r="50" customFormat="false" ht="15.75" hidden="false" customHeight="false" outlineLevel="0" collapsed="false">
      <c r="A50" s="66"/>
      <c r="B50" s="70" t="s">
        <v>74</v>
      </c>
      <c r="C50" s="70" t="s">
        <v>74</v>
      </c>
    </row>
    <row r="51" customFormat="false" ht="15.75" hidden="false" customHeight="false" outlineLevel="0" collapsed="false">
      <c r="A51" s="66" t="s">
        <v>94</v>
      </c>
      <c r="B51" s="70" t="n">
        <v>0</v>
      </c>
      <c r="C51" s="70" t="n">
        <v>0</v>
      </c>
    </row>
    <row r="52" customFormat="false" ht="15.75" hidden="false" customHeight="false" outlineLevel="0" collapsed="false">
      <c r="A52" s="66"/>
      <c r="B52" s="70" t="s">
        <v>74</v>
      </c>
      <c r="C52" s="70" t="s">
        <v>74</v>
      </c>
    </row>
    <row r="53" customFormat="false" ht="15.75" hidden="false" customHeight="false" outlineLevel="0" collapsed="false">
      <c r="A53" s="71" t="s">
        <v>95</v>
      </c>
      <c r="B53" s="74" t="n">
        <v>-162163424.07</v>
      </c>
      <c r="C53" s="74" t="n">
        <v>-168129585.33</v>
      </c>
    </row>
    <row r="54" customFormat="false" ht="15.75" hidden="false" customHeight="false" outlineLevel="0" collapsed="false">
      <c r="A54" s="66" t="s">
        <v>74</v>
      </c>
      <c r="B54" s="69" t="s">
        <v>74</v>
      </c>
      <c r="C54" s="69" t="s">
        <v>74</v>
      </c>
    </row>
    <row r="55" customFormat="false" ht="15.75" hidden="false" customHeight="false" outlineLevel="0" collapsed="false">
      <c r="A55" s="66" t="s">
        <v>74</v>
      </c>
      <c r="B55" s="69" t="s">
        <v>74</v>
      </c>
      <c r="C55" s="69" t="s">
        <v>74</v>
      </c>
    </row>
    <row r="56" customFormat="false" ht="15.75" hidden="false" customHeight="false" outlineLevel="0" collapsed="false">
      <c r="A56" s="75" t="s">
        <v>74</v>
      </c>
      <c r="B56" s="76" t="s">
        <v>74</v>
      </c>
      <c r="C56" s="76" t="s">
        <v>74</v>
      </c>
    </row>
  </sheetData>
  <mergeCells count="6">
    <mergeCell ref="A1:C1"/>
    <mergeCell ref="A2:C2"/>
    <mergeCell ref="A3:C3"/>
    <mergeCell ref="A4:C4"/>
    <mergeCell ref="A5:C5"/>
    <mergeCell ref="A6:C6"/>
  </mergeCells>
  <printOptions headings="false" gridLines="false" gridLinesSet="true" horizontalCentered="false" verticalCentered="false"/>
  <pageMargins left="0.511805555555555" right="0.511805555555555" top="0.315277777777778" bottom="0.315277777777778" header="0.315277777777778" footer="0.315277777777778"/>
  <pageSetup paperSize="9" scale="67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C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5.75"/>
  <cols>
    <col collapsed="false" hidden="false" max="1" min="1" style="60" width="71.5459183673469"/>
    <col collapsed="false" hidden="false" max="3" min="2" style="60" width="24.3010204081633"/>
    <col collapsed="false" hidden="true" max="1025" min="4" style="60" width="0"/>
  </cols>
  <sheetData>
    <row r="1" customFormat="false" ht="15.75" hidden="false" customHeight="false" outlineLevel="0" collapsed="false">
      <c r="A1" s="61" t="s">
        <v>1</v>
      </c>
      <c r="B1" s="61"/>
      <c r="C1" s="61"/>
    </row>
    <row r="2" customFormat="false" ht="15.75" hidden="false" customHeight="false" outlineLevel="0" collapsed="false">
      <c r="A2" s="62" t="s">
        <v>2</v>
      </c>
      <c r="B2" s="62"/>
      <c r="C2" s="62"/>
    </row>
    <row r="3" customFormat="false" ht="15.75" hidden="false" customHeight="false" outlineLevel="0" collapsed="false">
      <c r="A3" s="63" t="s">
        <v>3</v>
      </c>
      <c r="B3" s="63"/>
      <c r="C3" s="63"/>
    </row>
    <row r="4" customFormat="false" ht="15.75" hidden="false" customHeight="false" outlineLevel="0" collapsed="false">
      <c r="A4" s="61"/>
      <c r="B4" s="61"/>
      <c r="C4" s="61"/>
    </row>
    <row r="5" customFormat="false" ht="15.75" hidden="false" customHeight="false" outlineLevel="0" collapsed="false">
      <c r="A5" s="62" t="s">
        <v>96</v>
      </c>
      <c r="B5" s="62"/>
      <c r="C5" s="62"/>
    </row>
    <row r="6" customFormat="false" ht="15.75" hidden="false" customHeight="false" outlineLevel="0" collapsed="false">
      <c r="A6" s="63"/>
      <c r="B6" s="63"/>
      <c r="C6" s="63"/>
    </row>
    <row r="7" customFormat="false" ht="15.75" hidden="false" customHeight="false" outlineLevel="0" collapsed="false">
      <c r="A7" s="64"/>
      <c r="B7" s="18"/>
      <c r="C7" s="18"/>
    </row>
    <row r="8" customFormat="false" ht="15.75" hidden="false" customHeight="false" outlineLevel="0" collapsed="false">
      <c r="A8" s="65"/>
      <c r="B8" s="16" t="s">
        <v>7</v>
      </c>
      <c r="C8" s="16" t="s">
        <v>8</v>
      </c>
    </row>
    <row r="9" customFormat="false" ht="15.75" hidden="false" customHeight="false" outlineLevel="0" collapsed="false">
      <c r="A9" s="66"/>
      <c r="B9" s="16" t="s">
        <v>9</v>
      </c>
      <c r="C9" s="16" t="s">
        <v>9</v>
      </c>
    </row>
    <row r="10" customFormat="false" ht="15.75" hidden="false" customHeight="false" outlineLevel="0" collapsed="false">
      <c r="A10" s="66"/>
      <c r="B10" s="67"/>
      <c r="C10" s="67"/>
    </row>
    <row r="11" customFormat="false" ht="15.75" hidden="false" customHeight="false" outlineLevel="0" collapsed="false">
      <c r="A11" s="71" t="str">
        <f aca="false">DRE!A53</f>
        <v>( = ) Resultado Líquido do Exercício............................................................................................................</v>
      </c>
      <c r="B11" s="68" t="n">
        <f aca="false">DRE!B53</f>
        <v>-162163424.07</v>
      </c>
      <c r="C11" s="68" t="n">
        <f aca="false">DRE!C53</f>
        <v>-168129585.33</v>
      </c>
    </row>
    <row r="12" customFormat="false" ht="15.75" hidden="false" customHeight="false" outlineLevel="0" collapsed="false">
      <c r="A12" s="66" t="s">
        <v>74</v>
      </c>
      <c r="B12" s="69" t="s">
        <v>74</v>
      </c>
      <c r="C12" s="69" t="s">
        <v>74</v>
      </c>
    </row>
    <row r="13" customFormat="false" ht="15.75" hidden="false" customHeight="false" outlineLevel="0" collapsed="false">
      <c r="A13" s="66" t="s">
        <v>97</v>
      </c>
      <c r="B13" s="69" t="n">
        <f aca="false">DMPL!E30</f>
        <v>1544902.6</v>
      </c>
      <c r="C13" s="69" t="n">
        <f aca="false">DMPL!E26</f>
        <v>-881850.61</v>
      </c>
    </row>
    <row r="14" customFormat="false" ht="15.75" hidden="false" customHeight="false" outlineLevel="0" collapsed="false">
      <c r="A14" s="66" t="s">
        <v>74</v>
      </c>
      <c r="B14" s="69" t="s">
        <v>74</v>
      </c>
      <c r="C14" s="69" t="s">
        <v>74</v>
      </c>
    </row>
    <row r="15" customFormat="false" ht="15.75" hidden="false" customHeight="false" outlineLevel="0" collapsed="false">
      <c r="A15" s="71" t="s">
        <v>98</v>
      </c>
      <c r="B15" s="72" t="n">
        <f aca="false">B11+B13</f>
        <v>-160618521.47</v>
      </c>
      <c r="C15" s="72" t="n">
        <f aca="false">C11+C13</f>
        <v>-169011435.940001</v>
      </c>
    </row>
    <row r="16" customFormat="false" ht="15.75" hidden="false" customHeight="false" outlineLevel="0" collapsed="false">
      <c r="A16" s="66" t="s">
        <v>74</v>
      </c>
      <c r="B16" s="69" t="s">
        <v>74</v>
      </c>
      <c r="C16" s="69" t="s">
        <v>74</v>
      </c>
    </row>
    <row r="17" customFormat="false" ht="15.75" hidden="false" customHeight="false" outlineLevel="0" collapsed="false">
      <c r="A17" s="66" t="s">
        <v>74</v>
      </c>
      <c r="B17" s="69" t="s">
        <v>74</v>
      </c>
      <c r="C17" s="69" t="s">
        <v>74</v>
      </c>
    </row>
    <row r="18" customFormat="false" ht="15.75" hidden="false" customHeight="false" outlineLevel="0" collapsed="false">
      <c r="A18" s="75" t="s">
        <v>74</v>
      </c>
      <c r="B18" s="76" t="s">
        <v>74</v>
      </c>
      <c r="C18" s="76" t="s">
        <v>74</v>
      </c>
    </row>
  </sheetData>
  <mergeCells count="6">
    <mergeCell ref="A1:C1"/>
    <mergeCell ref="A2:C2"/>
    <mergeCell ref="A3:C3"/>
    <mergeCell ref="A4:C4"/>
    <mergeCell ref="A5:C5"/>
    <mergeCell ref="A6:C6"/>
  </mergeCells>
  <printOptions headings="false" gridLines="false" gridLinesSet="true" horizontalCentered="false" verticalCentered="false"/>
  <pageMargins left="0.511805555555555" right="0.511805555555555" top="0.315277777777778" bottom="0.315277777777778" header="0.315277777777778" footer="0.315277777777778"/>
  <pageSetup paperSize="9" scale="72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1:L6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/>
  <cols>
    <col collapsed="false" hidden="false" max="1" min="1" style="77" width="9.98979591836735"/>
    <col collapsed="false" hidden="false" max="2" min="2" style="77" width="19.4387755102041"/>
    <col collapsed="false" hidden="false" max="3" min="3" style="77" width="31.5867346938776"/>
    <col collapsed="false" hidden="false" max="4" min="4" style="77" width="15.1173469387755"/>
    <col collapsed="false" hidden="false" max="5" min="5" style="78" width="18.765306122449"/>
    <col collapsed="false" hidden="false" max="6" min="6" style="77" width="20.5204081632653"/>
    <col collapsed="false" hidden="false" max="7" min="7" style="77" width="10.2602040816327"/>
    <col collapsed="false" hidden="false" max="249" min="8" style="77" width="10.8010204081633"/>
    <col collapsed="false" hidden="false" max="250" min="250" style="77" width="9.98979591836735"/>
    <col collapsed="false" hidden="false" max="251" min="251" style="77" width="19.4387755102041"/>
    <col collapsed="false" hidden="false" max="252" min="252" style="77" width="31.5867346938776"/>
    <col collapsed="false" hidden="false" max="253" min="253" style="77" width="15.1173469387755"/>
    <col collapsed="false" hidden="false" max="254" min="254" style="77" width="15.5255102040816"/>
    <col collapsed="false" hidden="false" max="255" min="255" style="77" width="18.8979591836735"/>
    <col collapsed="false" hidden="false" max="256" min="256" style="77" width="19.1683673469388"/>
    <col collapsed="false" hidden="false" max="257" min="257" style="77" width="23.4897959183673"/>
    <col collapsed="false" hidden="false" max="258" min="258" style="77" width="18.765306122449"/>
    <col collapsed="false" hidden="false" max="259" min="259" style="77" width="15.7959183673469"/>
    <col collapsed="false" hidden="false" max="260" min="260" style="77" width="16.8724489795918"/>
    <col collapsed="false" hidden="false" max="261" min="261" style="77" width="17.9540816326531"/>
    <col collapsed="false" hidden="false" max="262" min="262" style="77" width="10.8010204081633"/>
    <col collapsed="false" hidden="false" max="263" min="263" style="77" width="10.2602040816327"/>
    <col collapsed="false" hidden="false" max="505" min="264" style="77" width="10.8010204081633"/>
    <col collapsed="false" hidden="false" max="506" min="506" style="77" width="9.98979591836735"/>
    <col collapsed="false" hidden="false" max="507" min="507" style="77" width="19.4387755102041"/>
    <col collapsed="false" hidden="false" max="508" min="508" style="77" width="31.5867346938776"/>
    <col collapsed="false" hidden="false" max="509" min="509" style="77" width="15.1173469387755"/>
    <col collapsed="false" hidden="false" max="510" min="510" style="77" width="15.5255102040816"/>
    <col collapsed="false" hidden="false" max="511" min="511" style="77" width="18.8979591836735"/>
    <col collapsed="false" hidden="false" max="512" min="512" style="77" width="19.1683673469388"/>
    <col collapsed="false" hidden="false" max="513" min="513" style="77" width="23.4897959183673"/>
    <col collapsed="false" hidden="false" max="514" min="514" style="77" width="18.765306122449"/>
    <col collapsed="false" hidden="false" max="515" min="515" style="77" width="15.7959183673469"/>
    <col collapsed="false" hidden="false" max="516" min="516" style="77" width="16.8724489795918"/>
    <col collapsed="false" hidden="false" max="517" min="517" style="77" width="17.9540816326531"/>
    <col collapsed="false" hidden="false" max="518" min="518" style="77" width="10.8010204081633"/>
    <col collapsed="false" hidden="false" max="519" min="519" style="77" width="10.2602040816327"/>
    <col collapsed="false" hidden="false" max="761" min="520" style="77" width="10.8010204081633"/>
    <col collapsed="false" hidden="false" max="762" min="762" style="77" width="9.98979591836735"/>
    <col collapsed="false" hidden="false" max="763" min="763" style="77" width="19.4387755102041"/>
    <col collapsed="false" hidden="false" max="764" min="764" style="77" width="31.5867346938776"/>
    <col collapsed="false" hidden="false" max="765" min="765" style="77" width="15.1173469387755"/>
    <col collapsed="false" hidden="false" max="766" min="766" style="77" width="15.5255102040816"/>
    <col collapsed="false" hidden="false" max="767" min="767" style="77" width="18.8979591836735"/>
    <col collapsed="false" hidden="false" max="768" min="768" style="77" width="19.1683673469388"/>
    <col collapsed="false" hidden="false" max="769" min="769" style="77" width="23.4897959183673"/>
    <col collapsed="false" hidden="false" max="770" min="770" style="77" width="18.765306122449"/>
    <col collapsed="false" hidden="false" max="771" min="771" style="77" width="15.7959183673469"/>
    <col collapsed="false" hidden="false" max="772" min="772" style="77" width="16.8724489795918"/>
    <col collapsed="false" hidden="false" max="773" min="773" style="77" width="17.9540816326531"/>
    <col collapsed="false" hidden="false" max="774" min="774" style="77" width="10.8010204081633"/>
    <col collapsed="false" hidden="false" max="775" min="775" style="77" width="10.2602040816327"/>
    <col collapsed="false" hidden="false" max="1017" min="776" style="77" width="10.8010204081633"/>
    <col collapsed="false" hidden="false" max="1018" min="1018" style="77" width="9.98979591836735"/>
    <col collapsed="false" hidden="false" max="1019" min="1019" style="77" width="19.4387755102041"/>
    <col collapsed="false" hidden="false" max="1020" min="1020" style="77" width="31.5867346938776"/>
    <col collapsed="false" hidden="false" max="1021" min="1021" style="77" width="15.1173469387755"/>
    <col collapsed="false" hidden="false" max="1022" min="1022" style="77" width="15.5255102040816"/>
    <col collapsed="false" hidden="false" max="1023" min="1023" style="77" width="18.8979591836735"/>
    <col collapsed="false" hidden="false" max="1025" min="1024" style="77" width="10.8010204081633"/>
  </cols>
  <sheetData>
    <row r="11" customFormat="false" ht="12.75" hidden="false" customHeight="false" outlineLevel="0" collapsed="false">
      <c r="A11" s="79"/>
      <c r="B11" s="80"/>
      <c r="C11" s="80"/>
      <c r="D11" s="80"/>
      <c r="E11" s="81"/>
      <c r="F11" s="82"/>
    </row>
    <row r="12" customFormat="false" ht="15.75" hidden="false" customHeight="true" outlineLevel="0" collapsed="false">
      <c r="A12" s="83" t="s">
        <v>99</v>
      </c>
      <c r="B12" s="83"/>
      <c r="C12" s="83"/>
      <c r="D12" s="83"/>
      <c r="E12" s="83"/>
      <c r="F12" s="83"/>
      <c r="G12" s="84"/>
    </row>
    <row r="13" customFormat="false" ht="15.75" hidden="false" customHeight="true" outlineLevel="0" collapsed="false">
      <c r="A13" s="83" t="s">
        <v>2</v>
      </c>
      <c r="B13" s="83"/>
      <c r="C13" s="83"/>
      <c r="D13" s="83"/>
      <c r="E13" s="83"/>
      <c r="F13" s="83"/>
      <c r="G13" s="84"/>
    </row>
    <row r="14" customFormat="false" ht="13.5" hidden="false" customHeight="true" outlineLevel="0" collapsed="false">
      <c r="A14" s="83" t="s">
        <v>3</v>
      </c>
      <c r="B14" s="83"/>
      <c r="C14" s="83"/>
      <c r="D14" s="83"/>
      <c r="E14" s="83"/>
      <c r="F14" s="83"/>
      <c r="G14" s="84"/>
    </row>
    <row r="15" customFormat="false" ht="13.5" hidden="false" customHeight="true" outlineLevel="0" collapsed="false">
      <c r="A15" s="85"/>
      <c r="B15" s="86"/>
      <c r="C15" s="86"/>
      <c r="D15" s="86"/>
      <c r="E15" s="87"/>
      <c r="F15" s="88"/>
      <c r="G15" s="84"/>
    </row>
    <row r="16" customFormat="false" ht="12.75" hidden="false" customHeight="true" outlineLevel="0" collapsed="false">
      <c r="A16" s="89" t="s">
        <v>100</v>
      </c>
      <c r="B16" s="89"/>
      <c r="C16" s="89"/>
      <c r="D16" s="89"/>
      <c r="E16" s="89"/>
      <c r="F16" s="89"/>
      <c r="G16" s="84"/>
    </row>
    <row r="17" customFormat="false" ht="15.75" hidden="false" customHeight="true" outlineLevel="0" collapsed="false">
      <c r="A17" s="89"/>
      <c r="B17" s="89"/>
      <c r="C17" s="89"/>
      <c r="D17" s="89"/>
      <c r="E17" s="89"/>
      <c r="F17" s="89"/>
      <c r="G17" s="84"/>
    </row>
    <row r="18" customFormat="false" ht="15.75" hidden="false" customHeight="true" outlineLevel="0" collapsed="false">
      <c r="A18" s="89"/>
      <c r="B18" s="89"/>
      <c r="C18" s="89"/>
      <c r="D18" s="89"/>
      <c r="E18" s="89"/>
      <c r="F18" s="89"/>
      <c r="G18" s="84"/>
    </row>
    <row r="19" customFormat="false" ht="15" hidden="false" customHeight="true" outlineLevel="0" collapsed="false">
      <c r="A19" s="89" t="s">
        <v>101</v>
      </c>
      <c r="B19" s="89"/>
      <c r="C19" s="89"/>
      <c r="D19" s="90" t="s">
        <v>102</v>
      </c>
      <c r="E19" s="91" t="s">
        <v>103</v>
      </c>
      <c r="F19" s="90" t="s">
        <v>104</v>
      </c>
      <c r="G19" s="92"/>
      <c r="H19" s="84"/>
    </row>
    <row r="20" customFormat="false" ht="15" hidden="false" customHeight="true" outlineLevel="0" collapsed="false">
      <c r="A20" s="89"/>
      <c r="B20" s="89"/>
      <c r="C20" s="89"/>
      <c r="D20" s="90"/>
      <c r="E20" s="91"/>
      <c r="F20" s="90"/>
      <c r="G20" s="92"/>
      <c r="H20" s="84"/>
    </row>
    <row r="21" customFormat="false" ht="15" hidden="false" customHeight="false" outlineLevel="0" collapsed="false">
      <c r="A21" s="89"/>
      <c r="B21" s="89"/>
      <c r="C21" s="89"/>
      <c r="D21" s="90"/>
      <c r="E21" s="91"/>
      <c r="F21" s="90"/>
      <c r="G21" s="92"/>
      <c r="H21" s="84"/>
    </row>
    <row r="22" customFormat="false" ht="18.75" hidden="false" customHeight="true" outlineLevel="0" collapsed="false">
      <c r="A22" s="89"/>
      <c r="B22" s="89"/>
      <c r="C22" s="89"/>
      <c r="D22" s="90"/>
      <c r="E22" s="91"/>
      <c r="F22" s="90"/>
      <c r="G22" s="92"/>
      <c r="H22" s="84"/>
    </row>
    <row r="23" customFormat="false" ht="15.75" hidden="false" customHeight="false" outlineLevel="0" collapsed="false">
      <c r="A23" s="93"/>
      <c r="B23" s="94"/>
      <c r="C23" s="95"/>
      <c r="D23" s="94"/>
      <c r="E23" s="96"/>
      <c r="F23" s="96"/>
      <c r="G23" s="92"/>
      <c r="H23" s="84"/>
    </row>
    <row r="24" customFormat="false" ht="25.5" hidden="false" customHeight="true" outlineLevel="0" collapsed="false">
      <c r="A24" s="97" t="s">
        <v>105</v>
      </c>
      <c r="B24" s="98"/>
      <c r="C24" s="99"/>
      <c r="D24" s="31" t="n">
        <v>62000000</v>
      </c>
      <c r="E24" s="34" t="n">
        <v>-861897557.9</v>
      </c>
      <c r="F24" s="34" t="n">
        <f aca="false">SUM(D24:E24)</f>
        <v>-799897557.9</v>
      </c>
      <c r="G24" s="92"/>
      <c r="H24" s="84"/>
    </row>
    <row r="25" customFormat="false" ht="26.1" hidden="false" customHeight="true" outlineLevel="0" collapsed="false">
      <c r="A25" s="97" t="s">
        <v>106</v>
      </c>
      <c r="B25" s="98"/>
      <c r="C25" s="99"/>
      <c r="D25" s="31" t="n">
        <v>0</v>
      </c>
      <c r="E25" s="34" t="n">
        <v>-168129585.33</v>
      </c>
      <c r="F25" s="34" t="n">
        <f aca="false">SUM(D25:E25)</f>
        <v>-168129585.33</v>
      </c>
      <c r="G25" s="92"/>
      <c r="H25" s="84"/>
    </row>
    <row r="26" customFormat="false" ht="26.1" hidden="false" customHeight="true" outlineLevel="0" collapsed="false">
      <c r="A26" s="97" t="s">
        <v>107</v>
      </c>
      <c r="B26" s="98"/>
      <c r="C26" s="99"/>
      <c r="D26" s="31" t="n">
        <v>0</v>
      </c>
      <c r="E26" s="34" t="n">
        <f aca="false">281401.11-1159857.51-3400+5.79</f>
        <v>-881850.61</v>
      </c>
      <c r="F26" s="34" t="n">
        <f aca="false">SUM(D26:E26)</f>
        <v>-881850.61</v>
      </c>
      <c r="G26" s="92"/>
      <c r="H26" s="84"/>
    </row>
    <row r="27" customFormat="false" ht="25.5" hidden="false" customHeight="true" outlineLevel="0" collapsed="false">
      <c r="A27" s="100" t="s">
        <v>108</v>
      </c>
      <c r="B27" s="100"/>
      <c r="C27" s="100"/>
      <c r="D27" s="101" t="n">
        <f aca="false">SUM(D23:D26)</f>
        <v>62000000</v>
      </c>
      <c r="E27" s="102" t="n">
        <f aca="false">E26+E25+E24</f>
        <v>-1030908993.84</v>
      </c>
      <c r="F27" s="102" t="n">
        <f aca="false">SUM(D27:E27)</f>
        <v>-968908993.84</v>
      </c>
      <c r="G27" s="92" t="s">
        <v>0</v>
      </c>
      <c r="H27" s="84" t="s">
        <v>0</v>
      </c>
    </row>
    <row r="28" customFormat="false" ht="26.1" hidden="false" customHeight="true" outlineLevel="0" collapsed="false">
      <c r="A28" s="97" t="s">
        <v>109</v>
      </c>
      <c r="B28" s="98"/>
      <c r="C28" s="99"/>
      <c r="D28" s="31" t="n">
        <f aca="false">D27</f>
        <v>62000000</v>
      </c>
      <c r="E28" s="34" t="n">
        <v>-1351035881.52</v>
      </c>
      <c r="F28" s="34" t="n">
        <f aca="false">SUM(D28:E28)</f>
        <v>-1289035881.52</v>
      </c>
      <c r="G28" s="92"/>
      <c r="H28" s="84"/>
    </row>
    <row r="29" customFormat="false" ht="26.1" hidden="false" customHeight="true" outlineLevel="0" collapsed="false">
      <c r="A29" s="97" t="s">
        <v>110</v>
      </c>
      <c r="B29" s="98"/>
      <c r="C29" s="99"/>
      <c r="D29" s="31" t="n">
        <v>0</v>
      </c>
      <c r="E29" s="34" t="n">
        <v>-162163424.07</v>
      </c>
      <c r="F29" s="34" t="n">
        <f aca="false">SUM(D29:E29)</f>
        <v>-162163424.07</v>
      </c>
      <c r="G29" s="92"/>
      <c r="H29" s="84"/>
    </row>
    <row r="30" customFormat="false" ht="26.1" hidden="false" customHeight="true" outlineLevel="0" collapsed="false">
      <c r="A30" s="97" t="s">
        <v>107</v>
      </c>
      <c r="B30" s="98"/>
      <c r="C30" s="99"/>
      <c r="D30" s="31" t="n">
        <v>0</v>
      </c>
      <c r="E30" s="34" t="n">
        <f aca="false">1393623+151279.6</f>
        <v>1544902.6</v>
      </c>
      <c r="F30" s="34" t="n">
        <f aca="false">SUM(D30:E30)</f>
        <v>1544902.6</v>
      </c>
      <c r="G30" s="92"/>
      <c r="H30" s="84"/>
    </row>
    <row r="31" customFormat="false" ht="26.1" hidden="false" customHeight="true" outlineLevel="0" collapsed="false">
      <c r="A31" s="100" t="s">
        <v>111</v>
      </c>
      <c r="B31" s="100"/>
      <c r="C31" s="100"/>
      <c r="D31" s="101" t="n">
        <f aca="false">SUM(D28:D30)</f>
        <v>62000000</v>
      </c>
      <c r="E31" s="102" t="n">
        <f aca="false">SUM(E28:E30)</f>
        <v>-1511654402.99</v>
      </c>
      <c r="F31" s="102" t="n">
        <f aca="false">SUM(F28:F30)</f>
        <v>-1449654402.99</v>
      </c>
      <c r="G31" s="92"/>
      <c r="H31" s="103"/>
    </row>
    <row r="32" customFormat="false" ht="15.75" hidden="false" customHeight="false" outlineLevel="0" collapsed="false">
      <c r="A32" s="104"/>
      <c r="B32" s="86"/>
      <c r="C32" s="105"/>
      <c r="D32" s="86"/>
      <c r="E32" s="106"/>
      <c r="F32" s="107"/>
      <c r="G32" s="92"/>
      <c r="H32" s="84"/>
    </row>
    <row r="33" customFormat="false" ht="15.75" hidden="false" customHeight="false" outlineLevel="0" collapsed="false">
      <c r="A33" s="108"/>
      <c r="B33" s="98"/>
      <c r="C33" s="98"/>
      <c r="D33" s="98"/>
      <c r="E33" s="109"/>
      <c r="F33" s="110"/>
      <c r="G33" s="92"/>
      <c r="H33" s="84"/>
    </row>
    <row r="34" customFormat="false" ht="15.75" hidden="false" customHeight="false" outlineLevel="0" collapsed="false">
      <c r="A34" s="108"/>
      <c r="B34" s="98"/>
      <c r="C34" s="98"/>
      <c r="D34" s="110"/>
      <c r="E34" s="109"/>
      <c r="F34" s="92"/>
      <c r="G34" s="84"/>
    </row>
    <row r="35" customFormat="false" ht="15.75" hidden="false" customHeight="false" outlineLevel="0" collapsed="false">
      <c r="A35" s="108"/>
      <c r="B35" s="98"/>
      <c r="C35" s="98"/>
      <c r="D35" s="111"/>
      <c r="E35" s="109"/>
      <c r="F35" s="92"/>
      <c r="G35" s="84"/>
    </row>
    <row r="36" customFormat="false" ht="15.75" hidden="false" customHeight="false" outlineLevel="0" collapsed="false">
      <c r="A36" s="108"/>
      <c r="B36" s="98"/>
      <c r="C36" s="98"/>
      <c r="D36" s="111"/>
      <c r="E36" s="109"/>
      <c r="F36" s="92"/>
      <c r="G36" s="84"/>
    </row>
    <row r="37" customFormat="false" ht="15.75" hidden="false" customHeight="false" outlineLevel="0" collapsed="false">
      <c r="A37" s="108"/>
      <c r="B37" s="98"/>
      <c r="C37" s="98"/>
      <c r="D37" s="111"/>
      <c r="E37" s="109"/>
      <c r="F37" s="92"/>
      <c r="G37" s="84"/>
    </row>
    <row r="38" customFormat="false" ht="15.75" hidden="false" customHeight="true" outlineLevel="0" collapsed="false">
      <c r="A38" s="108"/>
      <c r="B38" s="98"/>
      <c r="C38" s="98"/>
      <c r="D38" s="111"/>
      <c r="E38" s="109"/>
      <c r="F38" s="92"/>
      <c r="G38" s="84"/>
    </row>
    <row r="39" customFormat="false" ht="15.75" hidden="false" customHeight="true" outlineLevel="0" collapsed="false">
      <c r="A39" s="108"/>
      <c r="B39" s="98"/>
      <c r="C39" s="98"/>
      <c r="D39" s="111"/>
      <c r="E39" s="109"/>
      <c r="F39" s="92"/>
      <c r="G39" s="84"/>
    </row>
    <row r="40" customFormat="false" ht="15.75" hidden="false" customHeight="true" outlineLevel="0" collapsed="false">
      <c r="A40" s="112"/>
      <c r="B40" s="98"/>
      <c r="C40" s="98"/>
      <c r="D40" s="111"/>
      <c r="E40" s="109"/>
      <c r="F40" s="92"/>
      <c r="G40" s="84"/>
    </row>
    <row r="41" customFormat="false" ht="15.75" hidden="false" customHeight="true" outlineLevel="0" collapsed="false">
      <c r="A41" s="113"/>
      <c r="B41" s="98"/>
      <c r="C41" s="98"/>
      <c r="D41" s="111"/>
      <c r="E41" s="109"/>
      <c r="F41" s="92"/>
      <c r="G41" s="84"/>
    </row>
    <row r="42" customFormat="false" ht="15.75" hidden="false" customHeight="false" outlineLevel="0" collapsed="false">
      <c r="A42" s="113" t="s">
        <v>54</v>
      </c>
      <c r="B42" s="98"/>
      <c r="C42" s="113"/>
      <c r="D42" s="113" t="s">
        <v>55</v>
      </c>
      <c r="E42" s="109"/>
      <c r="F42" s="92"/>
      <c r="G42" s="84"/>
    </row>
    <row r="43" customFormat="false" ht="15.75" hidden="false" customHeight="false" outlineLevel="0" collapsed="false">
      <c r="A43" s="112" t="s">
        <v>57</v>
      </c>
      <c r="B43" s="98"/>
      <c r="C43" s="113"/>
      <c r="D43" s="113" t="s">
        <v>58</v>
      </c>
      <c r="E43" s="114"/>
      <c r="F43" s="92"/>
      <c r="G43" s="115"/>
      <c r="H43" s="116"/>
      <c r="I43" s="116"/>
      <c r="J43" s="116"/>
      <c r="K43" s="116"/>
      <c r="L43" s="116"/>
    </row>
    <row r="44" customFormat="false" ht="15.75" hidden="false" customHeight="false" outlineLevel="0" collapsed="false">
      <c r="A44" s="113" t="s">
        <v>112</v>
      </c>
      <c r="B44" s="98"/>
      <c r="C44" s="113"/>
      <c r="D44" s="113" t="s">
        <v>61</v>
      </c>
      <c r="E44" s="114"/>
      <c r="F44" s="92"/>
      <c r="G44" s="115"/>
      <c r="H44" s="116"/>
      <c r="I44" s="116"/>
      <c r="J44" s="116"/>
      <c r="K44" s="116"/>
      <c r="L44" s="116"/>
    </row>
    <row r="45" customFormat="false" ht="15" hidden="false" customHeight="true" outlineLevel="0" collapsed="false">
      <c r="A45" s="117"/>
      <c r="B45" s="117"/>
      <c r="C45" s="113"/>
      <c r="D45" s="113"/>
      <c r="E45" s="114"/>
      <c r="F45" s="92"/>
      <c r="G45" s="115"/>
      <c r="H45" s="116"/>
      <c r="I45" s="116"/>
      <c r="J45" s="116"/>
      <c r="K45" s="116"/>
      <c r="L45" s="116"/>
    </row>
    <row r="46" customFormat="false" ht="15.75" hidden="false" customHeight="false" outlineLevel="0" collapsed="false">
      <c r="A46" s="112"/>
      <c r="B46" s="98"/>
      <c r="C46" s="113"/>
      <c r="D46" s="113"/>
      <c r="E46" s="114"/>
      <c r="F46" s="92"/>
      <c r="G46" s="115"/>
      <c r="H46" s="116"/>
      <c r="I46" s="116"/>
      <c r="J46" s="116"/>
      <c r="K46" s="116"/>
      <c r="L46" s="116"/>
    </row>
    <row r="47" customFormat="false" ht="15.75" hidden="false" customHeight="false" outlineLevel="0" collapsed="false">
      <c r="A47" s="114"/>
      <c r="B47" s="98"/>
      <c r="C47" s="113"/>
      <c r="D47" s="113"/>
      <c r="E47" s="109"/>
      <c r="F47" s="92"/>
      <c r="G47" s="115"/>
      <c r="H47" s="116"/>
      <c r="I47" s="116"/>
      <c r="J47" s="116"/>
      <c r="K47" s="116"/>
      <c r="L47" s="116"/>
    </row>
    <row r="48" customFormat="false" ht="15.75" hidden="false" customHeight="false" outlineLevel="0" collapsed="false">
      <c r="A48" s="114"/>
      <c r="B48" s="98"/>
      <c r="C48" s="113"/>
      <c r="D48" s="113"/>
      <c r="E48" s="109"/>
      <c r="F48" s="92"/>
      <c r="G48" s="115"/>
      <c r="H48" s="116"/>
      <c r="I48" s="116"/>
      <c r="J48" s="116"/>
      <c r="K48" s="116"/>
      <c r="L48" s="116"/>
    </row>
    <row r="49" customFormat="false" ht="15.75" hidden="false" customHeight="false" outlineLevel="0" collapsed="false">
      <c r="A49" s="114"/>
      <c r="B49" s="98"/>
      <c r="C49" s="113"/>
      <c r="D49" s="113"/>
      <c r="E49" s="109"/>
      <c r="F49" s="92"/>
      <c r="G49" s="115"/>
      <c r="H49" s="116"/>
      <c r="I49" s="116"/>
      <c r="J49" s="116"/>
      <c r="K49" s="116"/>
      <c r="L49" s="116"/>
    </row>
    <row r="50" customFormat="false" ht="15.75" hidden="false" customHeight="false" outlineLevel="0" collapsed="false">
      <c r="A50" s="112"/>
      <c r="B50" s="98"/>
      <c r="C50" s="113"/>
      <c r="D50" s="113"/>
      <c r="E50" s="109"/>
      <c r="F50" s="92"/>
      <c r="G50" s="115"/>
      <c r="H50" s="116"/>
      <c r="I50" s="116"/>
      <c r="J50" s="116"/>
      <c r="K50" s="116"/>
      <c r="L50" s="116"/>
    </row>
    <row r="51" customFormat="false" ht="15.75" hidden="false" customHeight="false" outlineLevel="0" collapsed="false">
      <c r="A51" s="112"/>
      <c r="B51" s="98"/>
      <c r="C51" s="113"/>
      <c r="D51" s="113"/>
      <c r="E51" s="109"/>
      <c r="F51" s="92"/>
      <c r="G51" s="115"/>
      <c r="H51" s="116"/>
      <c r="I51" s="116"/>
      <c r="J51" s="116"/>
      <c r="K51" s="116"/>
      <c r="L51" s="116"/>
    </row>
    <row r="52" customFormat="false" ht="15.75" hidden="false" customHeight="false" outlineLevel="0" collapsed="false">
      <c r="A52" s="112"/>
      <c r="B52" s="98"/>
      <c r="C52" s="113"/>
      <c r="E52" s="109"/>
      <c r="F52" s="118"/>
      <c r="G52" s="116"/>
      <c r="H52" s="116"/>
      <c r="I52" s="116"/>
      <c r="J52" s="116"/>
      <c r="K52" s="116"/>
      <c r="L52" s="116"/>
    </row>
    <row r="53" customFormat="false" ht="15.75" hidden="false" customHeight="false" outlineLevel="0" collapsed="false">
      <c r="A53" s="114" t="s">
        <v>113</v>
      </c>
      <c r="B53" s="98"/>
      <c r="C53" s="113"/>
      <c r="D53" s="114" t="s">
        <v>63</v>
      </c>
      <c r="E53" s="109"/>
      <c r="F53" s="118"/>
      <c r="G53" s="116"/>
      <c r="H53" s="116"/>
      <c r="I53" s="116"/>
      <c r="J53" s="116"/>
      <c r="K53" s="116"/>
      <c r="L53" s="116"/>
    </row>
    <row r="54" customFormat="false" ht="15.75" hidden="false" customHeight="false" outlineLevel="0" collapsed="false">
      <c r="A54" s="114" t="s">
        <v>114</v>
      </c>
      <c r="B54" s="98"/>
      <c r="C54" s="113"/>
      <c r="D54" s="119" t="s">
        <v>66</v>
      </c>
      <c r="E54" s="109"/>
      <c r="F54" s="118"/>
      <c r="G54" s="116"/>
      <c r="H54" s="116"/>
      <c r="I54" s="116"/>
      <c r="J54" s="116"/>
      <c r="K54" s="116"/>
      <c r="L54" s="116"/>
    </row>
    <row r="55" customFormat="false" ht="15.75" hidden="false" customHeight="false" outlineLevel="0" collapsed="false">
      <c r="A55" s="114" t="s">
        <v>115</v>
      </c>
      <c r="B55" s="98"/>
      <c r="C55" s="113"/>
      <c r="D55" s="113" t="s">
        <v>69</v>
      </c>
      <c r="E55" s="109"/>
      <c r="F55" s="118"/>
      <c r="G55" s="116"/>
      <c r="H55" s="116"/>
      <c r="I55" s="116"/>
      <c r="J55" s="116"/>
      <c r="K55" s="116"/>
      <c r="L55" s="116"/>
    </row>
    <row r="56" customFormat="false" ht="15.75" hidden="false" customHeight="false" outlineLevel="0" collapsed="false">
      <c r="A56" s="112"/>
      <c r="B56" s="98"/>
      <c r="C56" s="113"/>
      <c r="D56" s="98"/>
      <c r="E56" s="109"/>
      <c r="F56" s="118"/>
      <c r="G56" s="116"/>
      <c r="H56" s="116"/>
      <c r="I56" s="116"/>
      <c r="J56" s="116"/>
      <c r="K56" s="116"/>
      <c r="L56" s="116"/>
    </row>
    <row r="57" customFormat="false" ht="15.75" hidden="false" customHeight="false" outlineLevel="0" collapsed="false">
      <c r="A57" s="112"/>
      <c r="B57" s="98"/>
      <c r="C57" s="113"/>
      <c r="D57" s="98"/>
      <c r="E57" s="109"/>
      <c r="F57" s="118"/>
      <c r="G57" s="116"/>
      <c r="H57" s="116"/>
      <c r="I57" s="116"/>
      <c r="J57" s="116"/>
      <c r="K57" s="116"/>
      <c r="L57" s="116"/>
    </row>
    <row r="58" customFormat="false" ht="15.75" hidden="false" customHeight="false" outlineLevel="0" collapsed="false">
      <c r="A58" s="112"/>
      <c r="B58" s="98"/>
      <c r="C58" s="113"/>
      <c r="D58" s="98"/>
      <c r="E58" s="109"/>
      <c r="F58" s="118"/>
      <c r="G58" s="116"/>
      <c r="H58" s="116"/>
      <c r="I58" s="116"/>
      <c r="J58" s="116"/>
      <c r="K58" s="116"/>
      <c r="L58" s="116"/>
    </row>
    <row r="59" customFormat="false" ht="15.75" hidden="false" customHeight="false" outlineLevel="0" collapsed="false">
      <c r="A59" s="112"/>
      <c r="B59" s="98"/>
      <c r="C59" s="113"/>
      <c r="D59" s="98"/>
      <c r="E59" s="109"/>
      <c r="F59" s="118"/>
      <c r="G59" s="116"/>
      <c r="H59" s="116"/>
      <c r="I59" s="116"/>
      <c r="J59" s="116"/>
      <c r="K59" s="116"/>
      <c r="L59" s="116"/>
    </row>
    <row r="60" customFormat="false" ht="15.75" hidden="false" customHeight="false" outlineLevel="0" collapsed="false">
      <c r="A60" s="112"/>
      <c r="B60" s="98"/>
      <c r="C60" s="113"/>
      <c r="D60" s="98"/>
      <c r="E60" s="109"/>
      <c r="F60" s="118"/>
      <c r="G60" s="116"/>
      <c r="H60" s="116"/>
      <c r="I60" s="116"/>
      <c r="J60" s="116"/>
      <c r="K60" s="116"/>
      <c r="L60" s="116"/>
    </row>
    <row r="61" customFormat="false" ht="15.75" hidden="false" customHeight="false" outlineLevel="0" collapsed="false">
      <c r="A61" s="112"/>
      <c r="B61" s="98"/>
      <c r="C61" s="113"/>
      <c r="D61" s="98"/>
      <c r="E61" s="109"/>
      <c r="F61" s="118"/>
      <c r="G61" s="116"/>
      <c r="H61" s="116"/>
      <c r="I61" s="116"/>
      <c r="J61" s="116"/>
      <c r="K61" s="116"/>
      <c r="L61" s="116"/>
    </row>
    <row r="62" customFormat="false" ht="15.75" hidden="false" customHeight="false" outlineLevel="0" collapsed="false">
      <c r="A62" s="112"/>
      <c r="B62" s="98"/>
      <c r="C62" s="113"/>
      <c r="D62" s="98"/>
      <c r="E62" s="109"/>
      <c r="F62" s="118"/>
      <c r="G62" s="116"/>
      <c r="H62" s="116"/>
      <c r="I62" s="116"/>
      <c r="J62" s="116"/>
      <c r="K62" s="116"/>
      <c r="L62" s="116"/>
    </row>
    <row r="63" customFormat="false" ht="15.75" hidden="false" customHeight="false" outlineLevel="0" collapsed="false">
      <c r="A63" s="112"/>
      <c r="B63" s="98"/>
      <c r="C63" s="113"/>
      <c r="D63" s="98"/>
      <c r="E63" s="109"/>
      <c r="F63" s="118"/>
      <c r="G63" s="116"/>
      <c r="H63" s="116"/>
      <c r="I63" s="116"/>
      <c r="J63" s="116"/>
      <c r="K63" s="116"/>
      <c r="L63" s="116"/>
    </row>
    <row r="64" customFormat="false" ht="15.75" hidden="false" customHeight="false" outlineLevel="0" collapsed="false">
      <c r="A64" s="47" t="s">
        <v>64</v>
      </c>
      <c r="B64" s="98"/>
      <c r="C64" s="98"/>
      <c r="D64" s="114" t="s">
        <v>65</v>
      </c>
      <c r="E64" s="109"/>
      <c r="F64" s="118"/>
      <c r="G64" s="116"/>
      <c r="H64" s="116"/>
      <c r="I64" s="116"/>
      <c r="J64" s="116"/>
      <c r="K64" s="116"/>
      <c r="L64" s="116"/>
    </row>
    <row r="65" customFormat="false" ht="15.75" hidden="false" customHeight="false" outlineLevel="0" collapsed="false">
      <c r="A65" s="47" t="s">
        <v>67</v>
      </c>
      <c r="B65" s="98"/>
      <c r="C65" s="98"/>
      <c r="D65" s="114" t="s">
        <v>68</v>
      </c>
      <c r="E65" s="119"/>
      <c r="F65" s="118"/>
      <c r="G65" s="116"/>
      <c r="H65" s="116"/>
      <c r="I65" s="116"/>
      <c r="J65" s="116"/>
      <c r="K65" s="116"/>
      <c r="L65" s="116"/>
    </row>
    <row r="66" customFormat="false" ht="15.75" hidden="false" customHeight="false" outlineLevel="0" collapsed="false">
      <c r="A66" s="49" t="s">
        <v>116</v>
      </c>
      <c r="B66" s="98"/>
      <c r="C66" s="98"/>
      <c r="D66" s="114" t="s">
        <v>71</v>
      </c>
      <c r="E66" s="114"/>
      <c r="F66" s="118"/>
      <c r="G66" s="116"/>
      <c r="H66" s="116"/>
      <c r="I66" s="116"/>
      <c r="J66" s="116"/>
      <c r="K66" s="116"/>
      <c r="L66" s="116"/>
    </row>
  </sheetData>
  <mergeCells count="11">
    <mergeCell ref="A12:F12"/>
    <mergeCell ref="A13:F13"/>
    <mergeCell ref="A14:F14"/>
    <mergeCell ref="A16:F18"/>
    <mergeCell ref="A19:C22"/>
    <mergeCell ref="D19:D22"/>
    <mergeCell ref="E19:E22"/>
    <mergeCell ref="F19:F22"/>
    <mergeCell ref="A27:C27"/>
    <mergeCell ref="A31:C31"/>
    <mergeCell ref="A45:B45"/>
  </mergeCells>
  <printOptions headings="false" gridLines="false" gridLinesSet="true" horizontalCentered="false" verticalCentered="false"/>
  <pageMargins left="0.669444444444444" right="0.579861111111111" top="0.315277777777778" bottom="0.930555555555556" header="0.315277777777778" footer="0.236111111111111"/>
  <pageSetup paperSize="9" scale="69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&amp;L&amp;"Arial,Normal"&amp;10Ministério da Agricultura, 
Pecuária e Abastecimento - 
MAPA&amp;C&amp;"Arial,Normal"&amp;10Empresa Brasileira de
Pesquisa Agropecuária -
Embrapa&amp;R&amp;"Arial,Normal"&amp;10PqEB Final W3 Norte  Brasília - DF 
CEP 70.770-901
Telefone (61) 3448.4433 
Fax  (61) 3447.1041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6:G8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/>
  <cols>
    <col collapsed="false" hidden="false" max="1" min="1" style="77" width="10.8010204081633"/>
    <col collapsed="false" hidden="false" max="2" min="2" style="77" width="26.4591836734694"/>
    <col collapsed="false" hidden="false" max="3" min="3" style="77" width="55.3469387755102"/>
    <col collapsed="false" hidden="false" max="5" min="4" style="77" width="27.1326530612245"/>
    <col collapsed="false" hidden="false" max="6" min="6" style="77" width="10.8010204081633"/>
    <col collapsed="false" hidden="false" max="7" min="7" style="77" width="13.6326530612245"/>
    <col collapsed="false" hidden="false" max="8" min="8" style="77" width="104.755102040816"/>
    <col collapsed="false" hidden="false" max="10" min="9" style="77" width="21.3265306122449"/>
    <col collapsed="false" hidden="false" max="11" min="11" style="77" width="15.2551020408163"/>
    <col collapsed="false" hidden="false" max="12" min="12" style="77" width="10.530612244898"/>
    <col collapsed="false" hidden="false" max="1025" min="13" style="77" width="10.8010204081633"/>
  </cols>
  <sheetData>
    <row r="6" customFormat="false" ht="9" hidden="false" customHeight="true" outlineLevel="0" collapsed="false"/>
    <row r="7" customFormat="false" ht="23.25" hidden="false" customHeight="true" outlineLevel="0" collapsed="false">
      <c r="A7" s="120" t="s">
        <v>117</v>
      </c>
      <c r="B7" s="120"/>
      <c r="C7" s="120"/>
      <c r="D7" s="120"/>
      <c r="E7" s="120"/>
    </row>
    <row r="8" customFormat="false" ht="21" hidden="false" customHeight="true" outlineLevel="0" collapsed="false">
      <c r="A8" s="121" t="s">
        <v>2</v>
      </c>
      <c r="B8" s="121"/>
      <c r="C8" s="121"/>
      <c r="D8" s="121"/>
      <c r="E8" s="121"/>
    </row>
    <row r="9" customFormat="false" ht="21.75" hidden="false" customHeight="true" outlineLevel="0" collapsed="false">
      <c r="A9" s="121" t="s">
        <v>3</v>
      </c>
      <c r="B9" s="121"/>
      <c r="C9" s="121"/>
      <c r="D9" s="121"/>
      <c r="E9" s="121"/>
    </row>
    <row r="10" customFormat="false" ht="8.25" hidden="false" customHeight="true" outlineLevel="0" collapsed="false">
      <c r="A10" s="122"/>
      <c r="B10" s="123"/>
      <c r="C10" s="124"/>
      <c r="D10" s="123"/>
      <c r="E10" s="125"/>
    </row>
    <row r="11" customFormat="false" ht="16.35" hidden="false" customHeight="true" outlineLevel="0" collapsed="false">
      <c r="A11" s="126"/>
      <c r="B11" s="126"/>
      <c r="C11" s="126"/>
      <c r="D11" s="126"/>
      <c r="E11" s="126"/>
    </row>
    <row r="12" customFormat="false" ht="24.75" hidden="false" customHeight="true" outlineLevel="0" collapsed="false">
      <c r="A12" s="121" t="s">
        <v>118</v>
      </c>
      <c r="B12" s="121"/>
      <c r="C12" s="121"/>
      <c r="D12" s="121"/>
      <c r="E12" s="121"/>
    </row>
    <row r="13" customFormat="false" ht="7.5" hidden="false" customHeight="true" outlineLevel="0" collapsed="false">
      <c r="A13" s="127"/>
      <c r="B13" s="127"/>
      <c r="C13" s="127"/>
      <c r="D13" s="127"/>
      <c r="E13" s="127"/>
    </row>
    <row r="14" customFormat="false" ht="9" hidden="false" customHeight="true" outlineLevel="0" collapsed="false">
      <c r="A14" s="128"/>
      <c r="B14" s="128"/>
      <c r="C14" s="128"/>
      <c r="D14" s="128"/>
      <c r="E14" s="128"/>
    </row>
    <row r="15" customFormat="false" ht="15" hidden="false" customHeight="false" outlineLevel="0" collapsed="false">
      <c r="A15" s="129"/>
      <c r="B15" s="130"/>
      <c r="C15" s="131"/>
      <c r="D15" s="132" t="s">
        <v>7</v>
      </c>
      <c r="E15" s="132" t="s">
        <v>119</v>
      </c>
    </row>
    <row r="16" customFormat="false" ht="14.25" hidden="false" customHeight="false" outlineLevel="0" collapsed="false">
      <c r="A16" s="133" t="s">
        <v>120</v>
      </c>
      <c r="B16" s="131"/>
      <c r="C16" s="131"/>
      <c r="D16" s="134" t="s">
        <v>9</v>
      </c>
      <c r="E16" s="135" t="s">
        <v>9</v>
      </c>
    </row>
    <row r="17" customFormat="false" ht="15" hidden="false" customHeight="false" outlineLevel="0" collapsed="false">
      <c r="A17" s="129"/>
      <c r="B17" s="130"/>
      <c r="C17" s="130"/>
      <c r="D17" s="136"/>
      <c r="E17" s="137"/>
    </row>
    <row r="18" customFormat="false" ht="14.25" hidden="false" customHeight="false" outlineLevel="0" collapsed="false">
      <c r="A18" s="138" t="s">
        <v>121</v>
      </c>
      <c r="B18" s="139"/>
      <c r="C18" s="140"/>
      <c r="D18" s="141" t="n">
        <f aca="false">SUM(D21:D35)</f>
        <v>17627934</v>
      </c>
      <c r="E18" s="141" t="n">
        <f aca="false">SUM(E21:E35)</f>
        <v>47621023.25</v>
      </c>
    </row>
    <row r="19" customFormat="false" ht="15" hidden="false" customHeight="false" outlineLevel="0" collapsed="false">
      <c r="A19" s="142"/>
      <c r="B19" s="143"/>
      <c r="C19" s="144"/>
      <c r="D19" s="145"/>
      <c r="E19" s="145"/>
      <c r="G19" s="146"/>
    </row>
    <row r="20" customFormat="false" ht="12.75" hidden="true" customHeight="true" outlineLevel="0" collapsed="false">
      <c r="A20" s="142" t="s">
        <v>122</v>
      </c>
      <c r="B20" s="143"/>
      <c r="C20" s="147"/>
      <c r="D20" s="145" t="n">
        <v>0</v>
      </c>
      <c r="E20" s="145" t="n">
        <v>0</v>
      </c>
    </row>
    <row r="21" customFormat="false" ht="15" hidden="false" customHeight="false" outlineLevel="0" collapsed="false">
      <c r="A21" s="142" t="s">
        <v>123</v>
      </c>
      <c r="B21" s="130"/>
      <c r="C21" s="147"/>
      <c r="D21" s="145" t="n">
        <v>564104.9</v>
      </c>
      <c r="E21" s="145" t="n">
        <v>2502293</v>
      </c>
      <c r="G21" s="146"/>
    </row>
    <row r="22" customFormat="false" ht="9" hidden="false" customHeight="true" outlineLevel="0" collapsed="false">
      <c r="A22" s="129"/>
      <c r="B22" s="130"/>
      <c r="C22" s="147"/>
      <c r="D22" s="145"/>
      <c r="E22" s="145"/>
    </row>
    <row r="23" customFormat="false" ht="15" hidden="false" customHeight="false" outlineLevel="0" collapsed="false">
      <c r="A23" s="142" t="s">
        <v>124</v>
      </c>
      <c r="B23" s="130"/>
      <c r="C23" s="147"/>
      <c r="D23" s="145" t="n">
        <v>976174.5</v>
      </c>
      <c r="E23" s="145" t="n">
        <v>3722783.95</v>
      </c>
    </row>
    <row r="24" customFormat="false" ht="9" hidden="false" customHeight="true" outlineLevel="0" collapsed="false">
      <c r="A24" s="129"/>
      <c r="B24" s="130"/>
      <c r="C24" s="147"/>
      <c r="D24" s="145"/>
      <c r="E24" s="145"/>
    </row>
    <row r="25" customFormat="false" ht="15" hidden="false" customHeight="false" outlineLevel="0" collapsed="false">
      <c r="A25" s="142" t="s">
        <v>125</v>
      </c>
      <c r="B25" s="131"/>
      <c r="C25" s="147"/>
      <c r="D25" s="145" t="n">
        <v>6569077.04</v>
      </c>
      <c r="E25" s="145" t="n">
        <v>23005979.55</v>
      </c>
    </row>
    <row r="26" customFormat="false" ht="9" hidden="false" customHeight="true" outlineLevel="0" collapsed="false">
      <c r="A26" s="148"/>
      <c r="B26" s="131"/>
      <c r="C26" s="147"/>
      <c r="D26" s="145"/>
      <c r="E26" s="145"/>
    </row>
    <row r="27" customFormat="false" ht="15" hidden="false" customHeight="false" outlineLevel="0" collapsed="false">
      <c r="A27" s="142" t="s">
        <v>126</v>
      </c>
      <c r="B27" s="130"/>
      <c r="C27" s="147"/>
      <c r="D27" s="145" t="n">
        <v>165550</v>
      </c>
      <c r="E27" s="145" t="n">
        <v>1212974.56</v>
      </c>
    </row>
    <row r="28" customFormat="false" ht="9" hidden="false" customHeight="true" outlineLevel="0" collapsed="false">
      <c r="A28" s="129"/>
      <c r="B28" s="130"/>
      <c r="C28" s="147"/>
      <c r="D28" s="145"/>
      <c r="E28" s="145"/>
    </row>
    <row r="29" customFormat="false" ht="15" hidden="false" customHeight="false" outlineLevel="0" collapsed="false">
      <c r="A29" s="142" t="s">
        <v>127</v>
      </c>
      <c r="B29" s="143"/>
      <c r="C29" s="147"/>
      <c r="D29" s="145" t="n">
        <v>4284197.79</v>
      </c>
      <c r="E29" s="145" t="n">
        <v>4768829.34</v>
      </c>
    </row>
    <row r="30" customFormat="false" ht="9" hidden="false" customHeight="true" outlineLevel="0" collapsed="false">
      <c r="A30" s="142"/>
      <c r="B30" s="143"/>
      <c r="C30" s="147"/>
      <c r="D30" s="145"/>
      <c r="E30" s="145"/>
    </row>
    <row r="31" customFormat="false" ht="15" hidden="false" customHeight="false" outlineLevel="0" collapsed="false">
      <c r="A31" s="138" t="s">
        <v>128</v>
      </c>
      <c r="B31" s="139"/>
      <c r="C31" s="149"/>
      <c r="D31" s="145" t="n">
        <v>2460885.33</v>
      </c>
      <c r="E31" s="145" t="n">
        <v>3700229.44</v>
      </c>
    </row>
    <row r="32" customFormat="false" ht="9" hidden="false" customHeight="true" outlineLevel="0" collapsed="false">
      <c r="A32" s="142"/>
      <c r="B32" s="143"/>
      <c r="C32" s="147"/>
      <c r="D32" s="145"/>
      <c r="E32" s="145"/>
    </row>
    <row r="33" customFormat="false" ht="15" hidden="false" customHeight="false" outlineLevel="0" collapsed="false">
      <c r="A33" s="142" t="s">
        <v>129</v>
      </c>
      <c r="B33" s="139"/>
      <c r="C33" s="147"/>
      <c r="D33" s="145" t="n">
        <v>2559303.04</v>
      </c>
      <c r="E33" s="145" t="n">
        <v>7982398.78</v>
      </c>
      <c r="G33" s="146"/>
    </row>
    <row r="34" customFormat="false" ht="9" hidden="false" customHeight="true" outlineLevel="0" collapsed="false">
      <c r="A34" s="142"/>
      <c r="B34" s="143"/>
      <c r="C34" s="147"/>
      <c r="D34" s="145"/>
      <c r="E34" s="145"/>
    </row>
    <row r="35" customFormat="false" ht="15" hidden="false" customHeight="false" outlineLevel="0" collapsed="false">
      <c r="A35" s="142" t="s">
        <v>130</v>
      </c>
      <c r="B35" s="143"/>
      <c r="C35" s="147"/>
      <c r="D35" s="145" t="n">
        <v>48641.4</v>
      </c>
      <c r="E35" s="145" t="n">
        <v>725534.63</v>
      </c>
    </row>
    <row r="36" customFormat="false" ht="15" hidden="false" customHeight="false" outlineLevel="0" collapsed="false">
      <c r="A36" s="142"/>
      <c r="B36" s="143"/>
      <c r="C36" s="147"/>
      <c r="D36" s="145"/>
      <c r="E36" s="145"/>
    </row>
    <row r="37" customFormat="false" ht="14.25" hidden="false" customHeight="false" outlineLevel="0" collapsed="false">
      <c r="A37" s="138" t="s">
        <v>131</v>
      </c>
      <c r="B37" s="139"/>
      <c r="C37" s="139"/>
      <c r="D37" s="150" t="n">
        <f aca="false">SUM(D39:D45)</f>
        <v>-716962190.64</v>
      </c>
      <c r="E37" s="150" t="n">
        <f aca="false">SUM(E39:E45)</f>
        <v>-3359734939.11</v>
      </c>
    </row>
    <row r="38" customFormat="false" ht="15" hidden="false" customHeight="false" outlineLevel="0" collapsed="false">
      <c r="A38" s="142"/>
      <c r="B38" s="143"/>
      <c r="C38" s="147"/>
      <c r="D38" s="151"/>
      <c r="E38" s="151"/>
    </row>
    <row r="39" customFormat="false" ht="15" hidden="false" customHeight="false" outlineLevel="0" collapsed="false">
      <c r="A39" s="142" t="s">
        <v>132</v>
      </c>
      <c r="B39" s="143"/>
      <c r="C39" s="143"/>
      <c r="D39" s="151" t="n">
        <v>0</v>
      </c>
      <c r="E39" s="151" t="n">
        <v>-8545364.71</v>
      </c>
    </row>
    <row r="40" customFormat="false" ht="9" hidden="false" customHeight="true" outlineLevel="0" collapsed="false">
      <c r="A40" s="142"/>
      <c r="B40" s="143"/>
      <c r="C40" s="143"/>
      <c r="D40" s="151"/>
      <c r="E40" s="151"/>
    </row>
    <row r="41" customFormat="false" ht="15" hidden="false" customHeight="false" outlineLevel="0" collapsed="false">
      <c r="A41" s="142" t="s">
        <v>133</v>
      </c>
      <c r="B41" s="130"/>
      <c r="C41" s="152"/>
      <c r="D41" s="151" t="n">
        <v>-615477748.29</v>
      </c>
      <c r="E41" s="151" t="n">
        <v>-2641012840.32</v>
      </c>
    </row>
    <row r="42" customFormat="false" ht="9.75" hidden="false" customHeight="true" outlineLevel="0" collapsed="false">
      <c r="A42" s="129"/>
      <c r="B42" s="130"/>
      <c r="C42" s="152"/>
      <c r="D42" s="151"/>
      <c r="E42" s="151"/>
    </row>
    <row r="43" customFormat="false" ht="15" hidden="false" customHeight="true" outlineLevel="0" collapsed="false">
      <c r="A43" s="142" t="s">
        <v>134</v>
      </c>
      <c r="B43" s="130"/>
      <c r="C43" s="152"/>
      <c r="D43" s="151" t="n">
        <v>-98221615.27</v>
      </c>
      <c r="E43" s="151" t="n">
        <v>-541498443.91</v>
      </c>
    </row>
    <row r="44" customFormat="false" ht="9" hidden="false" customHeight="true" outlineLevel="0" collapsed="false">
      <c r="A44" s="129"/>
      <c r="B44" s="130"/>
      <c r="C44" s="152"/>
      <c r="D44" s="151"/>
      <c r="E44" s="151"/>
    </row>
    <row r="45" customFormat="false" ht="15" hidden="false" customHeight="true" outlineLevel="0" collapsed="false">
      <c r="A45" s="142" t="s">
        <v>135</v>
      </c>
      <c r="B45" s="130"/>
      <c r="C45" s="152"/>
      <c r="D45" s="151" t="n">
        <v>-3262827.08000005</v>
      </c>
      <c r="E45" s="151" t="n">
        <v>-168678290.17</v>
      </c>
      <c r="G45" s="146"/>
    </row>
    <row r="46" customFormat="false" ht="15" hidden="false" customHeight="true" outlineLevel="0" collapsed="false">
      <c r="A46" s="129"/>
      <c r="B46" s="130"/>
      <c r="C46" s="152"/>
      <c r="D46" s="151"/>
      <c r="E46" s="151"/>
    </row>
    <row r="47" customFormat="false" ht="15" hidden="false" customHeight="true" outlineLevel="0" collapsed="false">
      <c r="A47" s="138" t="s">
        <v>136</v>
      </c>
      <c r="B47" s="130"/>
      <c r="C47" s="152"/>
      <c r="D47" s="150" t="n">
        <f aca="false">D18+D37</f>
        <v>-699334256.64</v>
      </c>
      <c r="E47" s="150" t="n">
        <f aca="false">E18+E37</f>
        <v>-3312113915.86</v>
      </c>
      <c r="G47" s="146"/>
    </row>
    <row r="48" customFormat="false" ht="15" hidden="false" customHeight="true" outlineLevel="0" collapsed="false">
      <c r="A48" s="138"/>
      <c r="B48" s="130"/>
      <c r="C48" s="152"/>
      <c r="D48" s="141"/>
      <c r="E48" s="141"/>
    </row>
    <row r="49" customFormat="false" ht="15" hidden="false" customHeight="true" outlineLevel="0" collapsed="false">
      <c r="A49" s="133" t="s">
        <v>137</v>
      </c>
      <c r="B49" s="130"/>
      <c r="C49" s="152"/>
      <c r="D49" s="145"/>
      <c r="E49" s="145"/>
    </row>
    <row r="50" customFormat="false" ht="15" hidden="false" customHeight="true" outlineLevel="0" collapsed="false">
      <c r="A50" s="129"/>
      <c r="B50" s="130"/>
      <c r="C50" s="152"/>
      <c r="D50" s="145"/>
      <c r="E50" s="145"/>
    </row>
    <row r="51" customFormat="false" ht="15" hidden="false" customHeight="true" outlineLevel="0" collapsed="false">
      <c r="A51" s="142" t="s">
        <v>138</v>
      </c>
      <c r="B51" s="130"/>
      <c r="C51" s="152"/>
      <c r="D51" s="145" t="n">
        <v>318362.82</v>
      </c>
      <c r="E51" s="145" t="n">
        <v>3200980.91</v>
      </c>
    </row>
    <row r="52" customFormat="false" ht="15" hidden="false" customHeight="true" outlineLevel="0" collapsed="false">
      <c r="A52" s="129"/>
      <c r="B52" s="130"/>
      <c r="C52" s="152"/>
      <c r="D52" s="145"/>
      <c r="E52" s="145"/>
    </row>
    <row r="53" customFormat="false" ht="15" hidden="false" customHeight="true" outlineLevel="0" collapsed="false">
      <c r="A53" s="142" t="s">
        <v>139</v>
      </c>
      <c r="B53" s="130"/>
      <c r="C53" s="152"/>
      <c r="D53" s="151" t="n">
        <v>-9659727.13</v>
      </c>
      <c r="E53" s="151" t="n">
        <v>-48018905.64</v>
      </c>
    </row>
    <row r="54" customFormat="false" ht="15" hidden="false" customHeight="true" outlineLevel="0" collapsed="false">
      <c r="A54" s="129"/>
      <c r="B54" s="130"/>
      <c r="C54" s="152"/>
      <c r="D54" s="151"/>
      <c r="E54" s="151"/>
    </row>
    <row r="55" customFormat="false" ht="15" hidden="false" customHeight="true" outlineLevel="0" collapsed="false">
      <c r="A55" s="138" t="s">
        <v>140</v>
      </c>
      <c r="B55" s="130"/>
      <c r="C55" s="152"/>
      <c r="D55" s="150" t="n">
        <f aca="false">SUM(D51:D53)</f>
        <v>-9341364.31</v>
      </c>
      <c r="E55" s="150" t="n">
        <f aca="false">SUM(E51:E53)</f>
        <v>-44817924.73</v>
      </c>
    </row>
    <row r="56" customFormat="false" ht="15" hidden="false" customHeight="true" outlineLevel="0" collapsed="false">
      <c r="A56" s="138"/>
      <c r="B56" s="130"/>
      <c r="C56" s="152"/>
      <c r="D56" s="141"/>
      <c r="E56" s="141"/>
    </row>
    <row r="57" customFormat="false" ht="15" hidden="false" customHeight="true" outlineLevel="0" collapsed="false">
      <c r="A57" s="133" t="s">
        <v>141</v>
      </c>
      <c r="B57" s="130"/>
      <c r="C57" s="152"/>
      <c r="D57" s="145"/>
      <c r="E57" s="145"/>
    </row>
    <row r="58" customFormat="false" ht="15" hidden="false" customHeight="true" outlineLevel="0" collapsed="false">
      <c r="A58" s="129"/>
      <c r="B58" s="130"/>
      <c r="C58" s="152"/>
      <c r="D58" s="145"/>
      <c r="E58" s="145"/>
    </row>
    <row r="59" customFormat="false" ht="15" hidden="false" customHeight="true" outlineLevel="0" collapsed="false">
      <c r="A59" s="142" t="s">
        <v>122</v>
      </c>
      <c r="B59" s="130"/>
      <c r="C59" s="152"/>
      <c r="D59" s="145" t="n">
        <v>701555218.74</v>
      </c>
      <c r="E59" s="145" t="n">
        <v>3028263728.09</v>
      </c>
    </row>
    <row r="60" customFormat="false" ht="7.5" hidden="false" customHeight="true" outlineLevel="0" collapsed="false">
      <c r="A60" s="142"/>
      <c r="B60" s="130"/>
      <c r="C60" s="152"/>
      <c r="D60" s="145"/>
      <c r="E60" s="145"/>
    </row>
    <row r="61" customFormat="false" ht="9" hidden="false" customHeight="true" outlineLevel="0" collapsed="false">
      <c r="A61" s="142"/>
      <c r="B61" s="130"/>
      <c r="C61" s="152"/>
      <c r="D61" s="145"/>
      <c r="E61" s="145"/>
    </row>
    <row r="62" customFormat="false" ht="14.25" hidden="false" customHeight="true" outlineLevel="0" collapsed="false">
      <c r="A62" s="142" t="s">
        <v>135</v>
      </c>
      <c r="B62" s="130"/>
      <c r="C62" s="152"/>
      <c r="D62" s="145" t="n">
        <v>33832657.61</v>
      </c>
      <c r="E62" s="145" t="n">
        <v>335310806.38</v>
      </c>
    </row>
    <row r="63" customFormat="false" ht="15" hidden="false" customHeight="true" outlineLevel="0" collapsed="false">
      <c r="A63" s="129"/>
      <c r="B63" s="130"/>
      <c r="C63" s="152"/>
      <c r="D63" s="145"/>
      <c r="E63" s="145"/>
    </row>
    <row r="64" customFormat="false" ht="15" hidden="false" customHeight="true" outlineLevel="0" collapsed="false">
      <c r="A64" s="138" t="s">
        <v>142</v>
      </c>
      <c r="B64" s="131"/>
      <c r="C64" s="153"/>
      <c r="D64" s="141" t="n">
        <f aca="false">SUM(D59:D62)</f>
        <v>735387876.35</v>
      </c>
      <c r="E64" s="141" t="n">
        <f aca="false">SUM(E59:E62)</f>
        <v>3363574534.47</v>
      </c>
    </row>
    <row r="65" customFormat="false" ht="15" hidden="false" customHeight="true" outlineLevel="0" collapsed="false">
      <c r="A65" s="129"/>
      <c r="B65" s="130"/>
      <c r="C65" s="152"/>
      <c r="D65" s="145"/>
      <c r="E65" s="145"/>
    </row>
    <row r="66" customFormat="false" ht="15" hidden="false" customHeight="true" outlineLevel="0" collapsed="false">
      <c r="A66" s="148" t="s">
        <v>143</v>
      </c>
      <c r="B66" s="130"/>
      <c r="C66" s="152"/>
      <c r="D66" s="141" t="n">
        <v>26712255.4000001</v>
      </c>
      <c r="E66" s="141" t="n">
        <f aca="false">E47+E55+E64</f>
        <v>6642693.88000011</v>
      </c>
    </row>
    <row r="67" customFormat="false" ht="15" hidden="false" customHeight="true" outlineLevel="0" collapsed="false">
      <c r="A67" s="148"/>
      <c r="B67" s="130"/>
      <c r="C67" s="152"/>
      <c r="D67" s="145"/>
      <c r="E67" s="145"/>
    </row>
    <row r="68" customFormat="false" ht="15" hidden="false" customHeight="true" outlineLevel="0" collapsed="false">
      <c r="A68" s="148" t="s">
        <v>144</v>
      </c>
      <c r="B68" s="130"/>
      <c r="C68" s="152"/>
      <c r="D68" s="141" t="n">
        <v>55508292.7399997</v>
      </c>
      <c r="E68" s="141" t="n">
        <v>48865598.86</v>
      </c>
    </row>
    <row r="69" customFormat="false" ht="15" hidden="false" customHeight="true" outlineLevel="0" collapsed="false">
      <c r="A69" s="148"/>
      <c r="B69" s="130"/>
      <c r="C69" s="152"/>
      <c r="D69" s="141"/>
      <c r="E69" s="141"/>
    </row>
    <row r="70" customFormat="false" ht="15" hidden="false" customHeight="true" outlineLevel="0" collapsed="false">
      <c r="A70" s="148" t="s">
        <v>145</v>
      </c>
      <c r="B70" s="130"/>
      <c r="C70" s="152"/>
      <c r="D70" s="141" t="n">
        <f aca="false">D66+D68</f>
        <v>82220548.1399998</v>
      </c>
      <c r="E70" s="141" t="n">
        <f aca="false">E66+E68</f>
        <v>55508292.7400001</v>
      </c>
    </row>
    <row r="71" customFormat="false" ht="22.35" hidden="false" customHeight="true" outlineLevel="0" collapsed="false">
      <c r="A71" s="154"/>
      <c r="B71" s="155"/>
      <c r="C71" s="156"/>
      <c r="D71" s="157"/>
      <c r="E71" s="157"/>
    </row>
    <row r="72" customFormat="false" ht="15" hidden="false" customHeight="false" outlineLevel="0" collapsed="false">
      <c r="A72" s="130"/>
      <c r="B72" s="130"/>
      <c r="C72" s="130"/>
      <c r="D72" s="130"/>
      <c r="E72" s="130"/>
    </row>
    <row r="73" customFormat="false" ht="15" hidden="false" customHeight="false" outlineLevel="0" collapsed="false">
      <c r="A73" s="130"/>
      <c r="B73" s="130"/>
      <c r="C73" s="130"/>
      <c r="D73" s="158"/>
      <c r="E73" s="159"/>
    </row>
    <row r="74" customFormat="false" ht="15" hidden="false" customHeight="false" outlineLevel="0" collapsed="false">
      <c r="A74" s="130"/>
      <c r="B74" s="130"/>
      <c r="C74" s="130"/>
      <c r="D74" s="130"/>
      <c r="E74" s="130"/>
    </row>
    <row r="75" customFormat="false" ht="15" hidden="false" customHeight="false" outlineLevel="0" collapsed="false">
      <c r="A75" s="130"/>
      <c r="B75" s="130"/>
      <c r="C75" s="130"/>
      <c r="D75" s="144"/>
      <c r="E75" s="130"/>
    </row>
    <row r="76" customFormat="false" ht="15" hidden="false" customHeight="false" outlineLevel="0" collapsed="false">
      <c r="A76" s="139" t="s">
        <v>54</v>
      </c>
      <c r="B76" s="130"/>
      <c r="C76" s="139" t="s">
        <v>146</v>
      </c>
      <c r="D76" s="160" t="s">
        <v>147</v>
      </c>
      <c r="E76" s="130"/>
    </row>
    <row r="77" customFormat="false" ht="15" hidden="false" customHeight="false" outlineLevel="0" collapsed="false">
      <c r="A77" s="131" t="s">
        <v>57</v>
      </c>
      <c r="B77" s="130"/>
      <c r="C77" s="139" t="s">
        <v>148</v>
      </c>
      <c r="D77" s="160" t="s">
        <v>149</v>
      </c>
      <c r="E77" s="130"/>
    </row>
    <row r="78" customFormat="false" ht="15" hidden="false" customHeight="true" outlineLevel="0" collapsed="false">
      <c r="A78" s="139" t="s">
        <v>112</v>
      </c>
      <c r="B78" s="139"/>
      <c r="C78" s="139" t="s">
        <v>150</v>
      </c>
      <c r="D78" s="160" t="s">
        <v>151</v>
      </c>
      <c r="E78" s="130"/>
    </row>
    <row r="79" customFormat="false" ht="15" hidden="false" customHeight="false" outlineLevel="0" collapsed="false">
      <c r="A79" s="131"/>
      <c r="B79" s="130"/>
      <c r="C79" s="139"/>
      <c r="D79" s="130"/>
      <c r="E79" s="160"/>
    </row>
    <row r="80" customFormat="false" ht="15" hidden="false" customHeight="false" outlineLevel="0" collapsed="false">
      <c r="A80" s="131"/>
      <c r="B80" s="130"/>
      <c r="C80" s="139"/>
      <c r="D80" s="130"/>
      <c r="E80" s="160"/>
    </row>
    <row r="81" customFormat="false" ht="15" hidden="false" customHeight="false" outlineLevel="0" collapsed="false">
      <c r="A81" s="131"/>
      <c r="B81" s="130"/>
      <c r="C81" s="139"/>
      <c r="D81" s="130"/>
      <c r="E81" s="160"/>
    </row>
    <row r="82" customFormat="false" ht="15" hidden="false" customHeight="false" outlineLevel="0" collapsed="false">
      <c r="A82" s="131"/>
      <c r="B82" s="130"/>
      <c r="C82" s="139"/>
      <c r="D82" s="130"/>
      <c r="E82" s="160"/>
    </row>
    <row r="83" customFormat="false" ht="15" hidden="false" customHeight="false" outlineLevel="0" collapsed="false">
      <c r="A83" s="131"/>
      <c r="B83" s="130"/>
      <c r="C83" s="139"/>
      <c r="D83" s="130"/>
      <c r="E83" s="160"/>
    </row>
    <row r="84" customFormat="false" ht="15" hidden="false" customHeight="false" outlineLevel="0" collapsed="false">
      <c r="A84" s="131"/>
      <c r="B84" s="130"/>
      <c r="C84" s="139"/>
      <c r="D84" s="130"/>
      <c r="E84" s="160"/>
    </row>
    <row r="85" customFormat="false" ht="15" hidden="false" customHeight="false" outlineLevel="0" collapsed="false">
      <c r="A85" s="160" t="s">
        <v>63</v>
      </c>
      <c r="B85" s="139"/>
      <c r="C85" s="161" t="s">
        <v>152</v>
      </c>
      <c r="D85" s="160" t="s">
        <v>153</v>
      </c>
      <c r="E85" s="144"/>
    </row>
    <row r="86" customFormat="false" ht="15" hidden="false" customHeight="false" outlineLevel="0" collapsed="false">
      <c r="A86" s="140" t="s">
        <v>66</v>
      </c>
      <c r="B86" s="130"/>
      <c r="C86" s="161" t="s">
        <v>154</v>
      </c>
      <c r="D86" s="160" t="s">
        <v>155</v>
      </c>
      <c r="E86" s="144"/>
    </row>
    <row r="87" customFormat="false" ht="15" hidden="false" customHeight="false" outlineLevel="0" collapsed="false">
      <c r="A87" s="139" t="s">
        <v>69</v>
      </c>
      <c r="B87" s="139"/>
      <c r="C87" s="162" t="s">
        <v>156</v>
      </c>
      <c r="D87" s="160" t="s">
        <v>157</v>
      </c>
      <c r="E87" s="144"/>
    </row>
    <row r="88" customFormat="false" ht="15.75" hidden="false" customHeight="false" outlineLevel="0" collapsed="false"/>
    <row r="89" customFormat="false" ht="15.75" hidden="false" customHeight="false" outlineLevel="0" collapsed="false"/>
    <row r="90" customFormat="false" ht="15.75" hidden="false" customHeight="false" outlineLevel="0" collapsed="false"/>
    <row r="91" customFormat="false" ht="15.75" hidden="false" customHeight="false" outlineLevel="0" collapsed="false"/>
  </sheetData>
  <mergeCells count="7">
    <mergeCell ref="A7:E7"/>
    <mergeCell ref="A8:E8"/>
    <mergeCell ref="A9:E9"/>
    <mergeCell ref="A11:E11"/>
    <mergeCell ref="A12:E12"/>
    <mergeCell ref="A13:E13"/>
    <mergeCell ref="A14:E14"/>
  </mergeCells>
  <printOptions headings="false" gridLines="false" gridLinesSet="true" horizontalCentered="false" verticalCentered="false"/>
  <pageMargins left="0.669444444444444" right="0.157638888888889" top="0.315277777777778" bottom="0.930555555555556" header="0.315277777777778" footer="0.236111111111111"/>
  <pageSetup paperSize="9" scale="6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&amp;L&amp;"Arial,Normal"&amp;10Ministério da Agricultura, 
Pecuária e Abastecimento - 
MAPA&amp;C&amp;"Arial,Normal"&amp;10Empresa Brasileira de
Pesquisa Agropecuária -
Embrapa&amp;R&amp;"Arial,Normal"&amp;10PqEB Final W3 Norte  Brasília - DF 
CEP 70.770-901
Telefone (61) 3448.4433 
Fax  (61) 3447.1041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MicrosoftOffice/12.0 MicrosoftExcel/CalculationVersion-4518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2017-05-04T16:41:53Z</dcterms:created>
  <dc:creator>embrapa</dc:creator>
  <dc:language>pt-BR</dc:language>
  <cp:lastModifiedBy>m309079</cp:lastModifiedBy>
  <cp:lastPrinted>2017-05-08T19:55:15Z</cp:lastPrinted>
  <dcterms:modified xsi:type="dcterms:W3CDTF">2017-10-06T19:41:03Z</dcterms:modified>
  <cp:revision>0</cp:revision>
</cp:coreProperties>
</file>