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160" tabRatio="1000" activeTab="5"/>
  </bookViews>
  <sheets>
    <sheet name="BALANÇO PATRIMONIAL" sheetId="23" r:id="rId1"/>
    <sheet name="DRE Final" sheetId="25" r:id="rId2"/>
    <sheet name="DRA" sheetId="18" r:id="rId3"/>
    <sheet name="DVA" sheetId="26" r:id="rId4"/>
    <sheet name="DMPL " sheetId="16" r:id="rId5"/>
    <sheet name="DFC Indireto Ajustada" sheetId="28" r:id="rId6"/>
  </sheets>
  <externalReferences>
    <externalReference r:id="rId7"/>
    <externalReference r:id="rId8"/>
  </externalReferences>
  <definedNames>
    <definedName name="ANO">'[1]DRE - Trimestral'!$B$5</definedName>
    <definedName name="ANO_ACUM" localSheetId="5">#REF!</definedName>
    <definedName name="ANO_ACUM" localSheetId="4">#REF!</definedName>
    <definedName name="ANO_ACUM" localSheetId="2">#REF!</definedName>
    <definedName name="ANO_ACUM" localSheetId="3">#REF!</definedName>
    <definedName name="ANO_ACUM">#REF!</definedName>
    <definedName name="_xlnm.Print_Area" localSheetId="0">'BALANÇO PATRIMONIAL'!$A$1:$J$71</definedName>
    <definedName name="_xlnm.Print_Area" localSheetId="5">'DFC Indireto Ajustada'!$A$1:$E$99</definedName>
    <definedName name="_xlnm.Print_Area" localSheetId="4">'DMPL '!$A$1:$G$50</definedName>
    <definedName name="_xlnm.Print_Area" localSheetId="2">DRA!$A$1:$F$54</definedName>
    <definedName name="_xlnm.Print_Area" localSheetId="3">DVA!$A$1:$E$104</definedName>
    <definedName name="Área_impressão_IM" localSheetId="5">#REF!</definedName>
    <definedName name="Área_impressão_IM" localSheetId="3">#REF!</definedName>
    <definedName name="Área_impressão_IM">#REF!</definedName>
    <definedName name="COMPLEMENTO">'[1]DRE - Trimestral'!$B$8</definedName>
    <definedName name="COMPLEMENTO_ACUM" localSheetId="5">#REF!</definedName>
    <definedName name="COMPLEMENTO_ACUM" localSheetId="4">#REF!</definedName>
    <definedName name="COMPLEMENTO_ACUM" localSheetId="2">#REF!</definedName>
    <definedName name="COMPLEMENTO_ACUM" localSheetId="3">#REF!</definedName>
    <definedName name="COMPLEMENTO_ACUM">#REF!</definedName>
    <definedName name="ESPACO">'[1]DRE - Trimestral'!$C$8</definedName>
    <definedName name="ESPACO_ACUM" localSheetId="5">#REF!</definedName>
    <definedName name="ESPACO_ACUM" localSheetId="4">#REF!</definedName>
    <definedName name="ESPACO_ACUM" localSheetId="2">#REF!</definedName>
    <definedName name="ESPACO_ACUM" localSheetId="3">#REF!</definedName>
    <definedName name="ESPACO_ACUM">#REF!</definedName>
    <definedName name="lst_DescDRE" localSheetId="4">#REF!</definedName>
    <definedName name="lst_DescDRE" localSheetId="2">#REF!</definedName>
    <definedName name="lst_DescDRE" localSheetId="3">#REF!</definedName>
    <definedName name="lst_DescDRE">#REF!</definedName>
    <definedName name="lst_Mes" localSheetId="3">#REF!</definedName>
    <definedName name="lst_Mes">#REF!</definedName>
    <definedName name="lst_Trimestre" localSheetId="4">#REF!</definedName>
    <definedName name="lst_Trimestre" localSheetId="2">#REF!</definedName>
    <definedName name="lst_Trimestre" localSheetId="3">#REF!</definedName>
    <definedName name="lst_Trimestre">#REF!</definedName>
    <definedName name="PERIODO">'[1]DRE - Trimestral'!$B$2</definedName>
    <definedName name="PERIODO_ACUM" localSheetId="5">#REF!</definedName>
    <definedName name="PERIODO_ACUM" localSheetId="4">#REF!</definedName>
    <definedName name="PERIODO_ACUM" localSheetId="2">#REF!</definedName>
    <definedName name="PERIODO_ACUM" localSheetId="3">#REF!</definedName>
    <definedName name="PERIODO_ACUM">#REF!</definedName>
    <definedName name="TRIMESTRE_1" localSheetId="5">'[1]Tabela Auxiliar'!$E$2</definedName>
    <definedName name="TRIMESTRE_1" localSheetId="4">'[1]Tabela Auxiliar'!$E$2</definedName>
    <definedName name="TRIMESTRE_1" localSheetId="2">'[1]Tabela Auxiliar'!$E$2</definedName>
    <definedName name="TRIMESTRE_1" localSheetId="3">'[1]Tabela Auxiliar'!$E$2</definedName>
    <definedName name="TRIMESTRE_1">'[2]Tabela Auxiliar'!$E$2</definedName>
    <definedName name="TRIMESTRE_2" localSheetId="5">'[1]Tabela Auxiliar'!$E$3</definedName>
    <definedName name="TRIMESTRE_2" localSheetId="4">'[1]Tabela Auxiliar'!$E$3</definedName>
    <definedName name="TRIMESTRE_2" localSheetId="2">'[1]Tabela Auxiliar'!$E$3</definedName>
    <definedName name="TRIMESTRE_2" localSheetId="3">'[1]Tabela Auxiliar'!$E$3</definedName>
    <definedName name="TRIMESTRE_2">'[2]Tabela Auxiliar'!$E$3</definedName>
    <definedName name="TRIMESTRE_3" localSheetId="5">'[1]Tabela Auxiliar'!$E$4</definedName>
    <definedName name="TRIMESTRE_3" localSheetId="4">'[1]Tabela Auxiliar'!$E$4</definedName>
    <definedName name="TRIMESTRE_3" localSheetId="2">'[1]Tabela Auxiliar'!$E$4</definedName>
    <definedName name="TRIMESTRE_3" localSheetId="3">'[1]Tabela Auxiliar'!$E$4</definedName>
    <definedName name="TRIMESTRE_3">'[2]Tabela Auxiliar'!$E$4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8"/>
  <c r="E38" l="1"/>
  <c r="E64" s="1"/>
  <c r="D38"/>
  <c r="D64" s="1"/>
  <c r="E78"/>
  <c r="D78"/>
  <c r="D70"/>
  <c r="E70"/>
  <c r="D80" l="1"/>
  <c r="E80"/>
  <c r="E84" l="1"/>
  <c r="E68" i="26"/>
  <c r="E64" s="1"/>
  <c r="E75"/>
  <c r="D68"/>
  <c r="D75"/>
  <c r="D73" s="1"/>
  <c r="F35" i="16"/>
  <c r="E35"/>
  <c r="D35"/>
  <c r="E28"/>
  <c r="G30"/>
  <c r="E19" i="26"/>
  <c r="D23"/>
  <c r="D19" s="1"/>
  <c r="E30"/>
  <c r="D34"/>
  <c r="D30" s="1"/>
  <c r="E41"/>
  <c r="E47" s="1"/>
  <c r="E59" s="1"/>
  <c r="D50"/>
  <c r="E50"/>
  <c r="D67"/>
  <c r="E73"/>
  <c r="D83"/>
  <c r="E83"/>
  <c r="D64" l="1"/>
  <c r="D41"/>
  <c r="D47" s="1"/>
  <c r="D59" s="1"/>
  <c r="E62"/>
  <c r="D62"/>
  <c r="B34" i="25" l="1"/>
  <c r="B22" l="1"/>
  <c r="C22"/>
  <c r="B26"/>
  <c r="B44" s="1"/>
  <c r="B50" s="1"/>
  <c r="B54" s="1"/>
  <c r="B56" s="1"/>
  <c r="C26"/>
  <c r="B28"/>
  <c r="C28"/>
  <c r="C34"/>
  <c r="C44"/>
  <c r="C50" s="1"/>
  <c r="C54" s="1"/>
  <c r="C56" s="1"/>
  <c r="J15" i="23"/>
  <c r="D17"/>
  <c r="E17"/>
  <c r="E15" s="1"/>
  <c r="E20"/>
  <c r="I23"/>
  <c r="I15" s="1"/>
  <c r="D25"/>
  <c r="D20" s="1"/>
  <c r="I31"/>
  <c r="J31"/>
  <c r="E33"/>
  <c r="D40"/>
  <c r="D33" s="1"/>
  <c r="D44"/>
  <c r="D43" s="1"/>
  <c r="E44"/>
  <c r="E43" s="1"/>
  <c r="D45"/>
  <c r="D50"/>
  <c r="E50"/>
  <c r="J50"/>
  <c r="D56"/>
  <c r="D54" s="1"/>
  <c r="E56"/>
  <c r="E54" s="1"/>
  <c r="I56"/>
  <c r="I50" s="1"/>
  <c r="D59"/>
  <c r="D58" s="1"/>
  <c r="E59"/>
  <c r="E58" s="1"/>
  <c r="J63"/>
  <c r="G29" i="16"/>
  <c r="G34"/>
  <c r="B22" i="18"/>
  <c r="F28" i="16"/>
  <c r="G24"/>
  <c r="C22" i="18"/>
  <c r="G27" i="16"/>
  <c r="G26"/>
  <c r="G33"/>
  <c r="D28"/>
  <c r="D49" i="23" l="1"/>
  <c r="G28" i="16"/>
  <c r="G32"/>
  <c r="G35" s="1"/>
  <c r="D31" i="23"/>
  <c r="D15"/>
  <c r="E49"/>
  <c r="E31" s="1"/>
  <c r="E63" s="1"/>
  <c r="I63"/>
  <c r="D63" l="1"/>
</calcChain>
</file>

<file path=xl/sharedStrings.xml><?xml version="1.0" encoding="utf-8"?>
<sst xmlns="http://schemas.openxmlformats.org/spreadsheetml/2006/main" count="310" uniqueCount="205">
  <si>
    <t>MINISTÉRIO DA AGRICULTURA, PECUÁRIA E ABASTECIMENTO - MAPA</t>
  </si>
  <si>
    <t>EMPRESA BRASILEIRA DE PESQUISA AGROPECUÁRIA - EMBRAPA</t>
  </si>
  <si>
    <t>R$</t>
  </si>
  <si>
    <t/>
  </si>
  <si>
    <t xml:space="preserve"> </t>
  </si>
  <si>
    <t xml:space="preserve">A T I V O </t>
  </si>
  <si>
    <t xml:space="preserve">P A S S I V O </t>
  </si>
  <si>
    <t xml:space="preserve">          Amortização de Software........................................................................................</t>
  </si>
  <si>
    <t>TOTAL DO ATIVO..........................................................................................................................................</t>
  </si>
  <si>
    <t>TOTAL DO PASSIVO...................................................................................................</t>
  </si>
  <si>
    <t>MINISTÉRIO DA AGRICULTURA, PECUÁRIA E  ABASTECIMENTO - MAPA</t>
  </si>
  <si>
    <t>CAIXA LÍQUIDO PROVENIENTE DAS ATIVIDADES OPERACIONAIS..............................................................................................................................................</t>
  </si>
  <si>
    <t>CAIXA LÍQUIDO PROVENIENTE DAS ATIVIDADES DE INVESTIMENTOS...................................................................................................................................................................</t>
  </si>
  <si>
    <t>REDUÇÃO/AUMENTO LÍQUIDO DE CAIXA E EQUIVALENTE DE CAIXA.............................................................................................................................................................................</t>
  </si>
  <si>
    <t>SALDO INICIAL - CAIXA E EQUIVALENTE DE CAIXA.....................................................................................................................................................................................................</t>
  </si>
  <si>
    <t>SALDO FINAL - CAIXA E EQUIVALENTE DE CAIXA.........................................................................................................................................................................................</t>
  </si>
  <si>
    <t>MINISTÉRIO DA AGRICULTURA, PECUÁRIA E ABASTECIMENTO  - MAPA</t>
  </si>
  <si>
    <t xml:space="preserve"> HISTÓRICO</t>
  </si>
  <si>
    <t>CAPITAL</t>
  </si>
  <si>
    <t>Ajustes Patrimoniais de Exercícios Anteriores........................................................</t>
  </si>
  <si>
    <t>( = ) Resultado Líquido Abrangente.......................................................................................................</t>
  </si>
  <si>
    <t>CNPJ: 00.348.003/0001-10</t>
  </si>
  <si>
    <t>( = ) Resultado Antes das Receitas e Despesas Financeiras............................................................................................................</t>
  </si>
  <si>
    <t>( = ) Resultado Antes dos Tributos sobre o Lucro............................................................................................................</t>
  </si>
  <si>
    <t>RECEITAS</t>
  </si>
  <si>
    <t>INSUMOS ADQUIRIDOS</t>
  </si>
  <si>
    <t>VALOR ADICIONADO BRUTO</t>
  </si>
  <si>
    <t xml:space="preserve">VALOR ADICIONADO RECEBIDO EM TRANSFERÊNCIA </t>
  </si>
  <si>
    <t>VALOR ADICIONADO TOTAL A DISTRIBUIR</t>
  </si>
  <si>
    <t xml:space="preserve">DISTRIBUIÇÃO DO VALOR ADICIONADO </t>
  </si>
  <si>
    <r>
      <t xml:space="preserve">( =) Resultado Líquido do Exercício </t>
    </r>
    <r>
      <rPr>
        <b/>
        <sz val="12"/>
        <color indexed="8"/>
        <rFont val="Times New Roman"/>
        <family val="1"/>
      </rPr>
      <t>................................................................................................</t>
    </r>
  </si>
  <si>
    <t>ATIVIDADES DE FINANCIAMENTO</t>
  </si>
  <si>
    <t>ATIVIDADES OPERACIONAIS</t>
  </si>
  <si>
    <t>ATIVIDADES DE INVESTIMENTOS</t>
  </si>
  <si>
    <t xml:space="preserve">          Aumento de Capital .....................................................................................................................................................................................................</t>
  </si>
  <si>
    <t>CIRCULANTE ..................................................................................................................................................</t>
  </si>
  <si>
    <t>CIRCULANTE.................................................................................................................................</t>
  </si>
  <si>
    <t>NÃO CIRCULANTE ..............................................................................................................................................</t>
  </si>
  <si>
    <t>NÃO CIRCULANTE ...............................................................................................................................................</t>
  </si>
  <si>
    <t>PATRIMÔNIO LÍQUIDO ........................................................................................................................</t>
  </si>
  <si>
    <t>Saldo Inicial do Exercício de 2019....................................................................................................</t>
  </si>
  <si>
    <t>8         Outras...............................................................................................................................................................................</t>
  </si>
  <si>
    <t>-</t>
  </si>
  <si>
    <t>3      Receitas Relativas à Construção de Ativos Próprios........................................................................................................................................................................................................</t>
  </si>
  <si>
    <t>4      Provisões  - Reversão / (Constituição)........................................................................................................................................................................................................</t>
  </si>
  <si>
    <t>Transferência p/Aumento de Capital ..............................................................</t>
  </si>
  <si>
    <t>Transferência p/Aumento de Capital PNC......................................................</t>
  </si>
  <si>
    <t xml:space="preserve">   (Ganho)/Perda de Equivalência Patrimonial .................................................................................................................................................................................</t>
  </si>
  <si>
    <t xml:space="preserve">   Depreciação e Amortização....................................................................................................................................................................................</t>
  </si>
  <si>
    <t xml:space="preserve">   Lucro (Prejuízo) Líquido .........................................................................................................................................................</t>
  </si>
  <si>
    <t xml:space="preserve">   Variação Monetária dos Investimentos em  Ações ..............................................................................................................</t>
  </si>
  <si>
    <t xml:space="preserve">   Baixa do Investimento.................................................................................................................................................................................</t>
  </si>
  <si>
    <t xml:space="preserve">     Estoques........................................................................................................................................................................</t>
  </si>
  <si>
    <t xml:space="preserve">      Adiantamentos Concedidos a Pessoal..............................................................................................................</t>
  </si>
  <si>
    <t>DEMONSTRAÇÃO DO RESULTADO DOS EXERCÍCIOS DE  2020 E 2019</t>
  </si>
  <si>
    <r>
      <t xml:space="preserve">( +/- ) Resultado na equivalência Patrimonial </t>
    </r>
    <r>
      <rPr>
        <sz val="12"/>
        <color indexed="8"/>
        <rFont val="Times New Roman"/>
        <family val="1"/>
      </rPr>
      <t>.............................................................................................................................</t>
    </r>
  </si>
  <si>
    <t>DEMONSTRAÇÃO DO RESULTADO ABRANGENTE DE 2020 E 2019</t>
  </si>
  <si>
    <t>DEMONSTRAÇÃO DO VALOR ADICIONADO EXERCÍCIOS  DE 2020 E 2019</t>
  </si>
  <si>
    <t>DEMONSTRAÇÃO DAS MUTAÇÕES DO PATRIMÔNIO LÍQUIDO DOS EXERCÍCIOS DE 2020 E 2019</t>
  </si>
  <si>
    <t>Saldo Inicial do Exercício de 2020....................................................................................................</t>
  </si>
  <si>
    <t>DEMONSTRAÇÃO DO FLUXO DE CAIXA DOS EXERCÍCIOS  DE 2020 E 2019</t>
  </si>
  <si>
    <t>( = ) Lucro Bruto.................................................................................................................................................................</t>
  </si>
  <si>
    <r>
      <t xml:space="preserve">      Convênios </t>
    </r>
    <r>
      <rPr>
        <sz val="12"/>
        <color indexed="8"/>
        <rFont val="Times New Roman"/>
        <family val="1"/>
      </rPr>
      <t>........................................................................................................................................................................</t>
    </r>
  </si>
  <si>
    <t>( = ) Receita Líquida............................................................................................................................................................</t>
  </si>
  <si>
    <t>( = ) Resultado Antes da Subvenção..................................................................................................................................</t>
  </si>
  <si>
    <t>DEZEMBRO 2019</t>
  </si>
  <si>
    <t>DEZEMBRO 2020</t>
  </si>
  <si>
    <t xml:space="preserve">          Software....................................................................................................................</t>
  </si>
  <si>
    <t xml:space="preserve">       Software.........................................................................................................................</t>
  </si>
  <si>
    <r>
      <t xml:space="preserve">          Depreciação/Amortização de Bens Imóveis </t>
    </r>
    <r>
      <rPr>
        <sz val="8"/>
        <rFont val="Times New Roman"/>
        <family val="1"/>
      </rPr>
      <t>........................................................................................</t>
    </r>
  </si>
  <si>
    <r>
      <t xml:space="preserve">          Depreciação de Bens Móveis </t>
    </r>
    <r>
      <rPr>
        <sz val="8"/>
        <rFont val="Times New Roman"/>
        <family val="1"/>
      </rPr>
      <t>.........................................................................................</t>
    </r>
  </si>
  <si>
    <r>
      <t xml:space="preserve">   </t>
    </r>
    <r>
      <rPr>
        <u/>
        <sz val="8"/>
        <rFont val="Times New Roman"/>
        <family val="1"/>
      </rPr>
      <t>IMOBILIZADO</t>
    </r>
    <r>
      <rPr>
        <sz val="8"/>
        <rFont val="Times New Roman"/>
        <family val="1"/>
      </rPr>
      <t xml:space="preserve"> ..........................................................................................................................................</t>
    </r>
  </si>
  <si>
    <r>
      <t xml:space="preserve">        Outros Investimentos </t>
    </r>
    <r>
      <rPr>
        <b/>
        <sz val="8"/>
        <rFont val="Times New Roman"/>
        <family val="1"/>
      </rPr>
      <t>(Nota 11)</t>
    </r>
    <r>
      <rPr>
        <sz val="8"/>
        <rFont val="Times New Roman"/>
        <family val="1"/>
      </rPr>
      <t xml:space="preserve"> ..........................................................................................................................</t>
    </r>
  </si>
  <si>
    <r>
      <t xml:space="preserve">        Participações Societárias - pelo Custo </t>
    </r>
    <r>
      <rPr>
        <b/>
        <sz val="8"/>
        <rFont val="Times New Roman"/>
        <family val="1"/>
      </rPr>
      <t>(Nota 10)..</t>
    </r>
    <r>
      <rPr>
        <sz val="8"/>
        <rFont val="Times New Roman"/>
        <family val="1"/>
      </rPr>
      <t>.......................................................................................</t>
    </r>
  </si>
  <si>
    <r>
      <t xml:space="preserve">        Outras Provisões pelo MEP </t>
    </r>
    <r>
      <rPr>
        <b/>
        <sz val="8"/>
        <rFont val="Times New Roman"/>
        <family val="1"/>
      </rPr>
      <t>(Nota 9) .</t>
    </r>
    <r>
      <rPr>
        <sz val="8"/>
        <rFont val="Times New Roman"/>
        <family val="1"/>
      </rPr>
      <t>....................................................................</t>
    </r>
  </si>
  <si>
    <r>
      <t xml:space="preserve">        Participações Societárias - pelo MEP </t>
    </r>
    <r>
      <rPr>
        <b/>
        <sz val="8"/>
        <rFont val="Times New Roman"/>
        <family val="1"/>
      </rPr>
      <t>(Nota 8)</t>
    </r>
    <r>
      <rPr>
        <sz val="8"/>
        <rFont val="Times New Roman"/>
        <family val="1"/>
      </rPr>
      <t>...............................................................................</t>
    </r>
  </si>
  <si>
    <r>
      <t xml:space="preserve">   </t>
    </r>
    <r>
      <rPr>
        <u/>
        <sz val="8"/>
        <rFont val="Times New Roman"/>
        <family val="1"/>
      </rPr>
      <t>INVESTIMENTOS</t>
    </r>
    <r>
      <rPr>
        <sz val="8"/>
        <rFont val="Times New Roman"/>
        <family val="1"/>
      </rPr>
      <t xml:space="preserve"> .........................................................................................................................</t>
    </r>
  </si>
  <si>
    <t xml:space="preserve">      Ajuste de Perdas de Demais Créditos.................................................................</t>
  </si>
  <si>
    <t xml:space="preserve">      Outros Créditos e Valores.................................................................................. </t>
  </si>
  <si>
    <t xml:space="preserve">      Duplicatas e Títulos em Contencioso....................................................................</t>
  </si>
  <si>
    <r>
      <t xml:space="preserve">     Plano de Demissão Incentivado - PDI </t>
    </r>
    <r>
      <rPr>
        <b/>
        <sz val="8"/>
        <rFont val="Times New Roman"/>
        <family val="1"/>
      </rPr>
      <t xml:space="preserve"> (Nota 18)</t>
    </r>
    <r>
      <rPr>
        <sz val="8"/>
        <color indexed="10"/>
        <rFont val="Times New Roman"/>
        <family val="1"/>
      </rPr>
      <t>..</t>
    </r>
    <r>
      <rPr>
        <sz val="8"/>
        <rFont val="Times New Roman"/>
        <family val="1"/>
      </rPr>
      <t>..........................................</t>
    </r>
  </si>
  <si>
    <t xml:space="preserve">      Depósitos para Recursos  Judiciais..................................................................</t>
  </si>
  <si>
    <t xml:space="preserve">      Depósitos Judiciais.................................................................................................</t>
  </si>
  <si>
    <t xml:space="preserve">      Créditos por Dano ao Patrimônio......................................................................</t>
  </si>
  <si>
    <r>
      <t xml:space="preserve">     REALIZÁVEL A LONGO PRAZO </t>
    </r>
    <r>
      <rPr>
        <b/>
        <sz val="8"/>
        <rFont val="Times New Roman"/>
        <family val="1"/>
      </rPr>
      <t xml:space="preserve"> (Nota 7)</t>
    </r>
    <r>
      <rPr>
        <sz val="8"/>
        <rFont val="Times New Roman"/>
        <family val="1"/>
      </rPr>
      <t>.................................................................................................................</t>
    </r>
  </si>
  <si>
    <r>
      <t xml:space="preserve">   </t>
    </r>
    <r>
      <rPr>
        <u/>
        <sz val="8"/>
        <rFont val="Times New Roman"/>
        <family val="1"/>
      </rPr>
      <t>DESPESAS PAGAS ANTECIPADAMENTE</t>
    </r>
    <r>
      <rPr>
        <sz val="8"/>
        <rFont val="Times New Roman"/>
        <family val="1"/>
      </rPr>
      <t xml:space="preserve"> .......................................................................</t>
    </r>
  </si>
  <si>
    <r>
      <t xml:space="preserve">   </t>
    </r>
    <r>
      <rPr>
        <u/>
        <sz val="8"/>
        <rFont val="Times New Roman"/>
        <family val="1"/>
      </rPr>
      <t>ESTOQUES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(Nota 6)</t>
    </r>
    <r>
      <rPr>
        <sz val="8"/>
        <rFont val="Times New Roman"/>
        <family val="1"/>
      </rPr>
      <t>...........................................................................................................</t>
    </r>
  </si>
  <si>
    <t xml:space="preserve">      Outros Créditos a Receber .....................................................................................</t>
  </si>
  <si>
    <t xml:space="preserve">      Adiantamento – Termo Execução Descentralizada...........................................</t>
  </si>
  <si>
    <r>
      <t xml:space="preserve">      Outras Obrigações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.........................................................................................................</t>
    </r>
  </si>
  <si>
    <t xml:space="preserve">      Tributos a Recuperar / Compensar .....................................................................</t>
  </si>
  <si>
    <r>
      <t xml:space="preserve">      Plano de Demissão Incentivado - PDI </t>
    </r>
    <r>
      <rPr>
        <b/>
        <sz val="8"/>
        <rFont val="Times New Roman"/>
        <family val="1"/>
      </rPr>
      <t>(Nota 18)</t>
    </r>
    <r>
      <rPr>
        <sz val="8"/>
        <rFont val="Times New Roman"/>
        <family val="1"/>
      </rPr>
      <t>..........................................................</t>
    </r>
  </si>
  <si>
    <r>
      <t xml:space="preserve">   </t>
    </r>
    <r>
      <rPr>
        <u/>
        <sz val="8"/>
        <rFont val="Times New Roman"/>
        <family val="1"/>
      </rPr>
      <t>CRÉDITOS A CURTO PRAZO</t>
    </r>
    <r>
      <rPr>
        <b/>
        <u/>
        <sz val="8"/>
        <rFont val="Times New Roman"/>
        <family val="1"/>
      </rPr>
      <t xml:space="preserve"> (Nota 5)</t>
    </r>
    <r>
      <rPr>
        <sz val="8"/>
        <rFont val="Times New Roman"/>
        <family val="1"/>
      </rPr>
      <t>..................................................................................................................................................</t>
    </r>
  </si>
  <si>
    <r>
      <t xml:space="preserve">      Consignações </t>
    </r>
    <r>
      <rPr>
        <b/>
        <sz val="8"/>
        <rFont val="Times New Roman"/>
        <family val="1"/>
      </rPr>
      <t>(Nota 17)</t>
    </r>
    <r>
      <rPr>
        <sz val="8"/>
        <rFont val="Times New Roman"/>
        <family val="1"/>
      </rPr>
      <t>..............................................................................................</t>
    </r>
  </si>
  <si>
    <r>
      <t xml:space="preserve">      Fornecedores e Contas a Pagar </t>
    </r>
    <r>
      <rPr>
        <b/>
        <sz val="8"/>
        <rFont val="Times New Roman"/>
        <family val="1"/>
      </rPr>
      <t>(Nota 16)</t>
    </r>
    <r>
      <rPr>
        <sz val="8"/>
        <rFont val="Times New Roman"/>
        <family val="1"/>
      </rPr>
      <t>.............................................................................................................................</t>
    </r>
  </si>
  <si>
    <r>
      <t xml:space="preserve">      Caixa e Equivalentes de Caixa </t>
    </r>
    <r>
      <rPr>
        <b/>
        <sz val="8"/>
        <rFont val="Times New Roman"/>
        <family val="1"/>
      </rPr>
      <t>(Nota 4)</t>
    </r>
    <r>
      <rPr>
        <sz val="8"/>
        <rFont val="Times New Roman"/>
        <family val="1"/>
      </rPr>
      <t xml:space="preserve"> .....................................................................................................</t>
    </r>
  </si>
  <si>
    <r>
      <t xml:space="preserve">      Obrigações Trab. Previdenciárias e Assistenciais</t>
    </r>
    <r>
      <rPr>
        <b/>
        <sz val="8"/>
        <rFont val="Times New Roman"/>
        <family val="1"/>
      </rPr>
      <t xml:space="preserve"> (Nota 15)</t>
    </r>
    <r>
      <rPr>
        <sz val="8"/>
        <rFont val="Times New Roman"/>
        <family val="1"/>
      </rPr>
      <t>...............................................................................................................</t>
    </r>
  </si>
  <si>
    <r>
      <t xml:space="preserve">   </t>
    </r>
    <r>
      <rPr>
        <u/>
        <sz val="8"/>
        <rFont val="Times New Roman"/>
        <family val="1"/>
      </rPr>
      <t>DISPONÍVEL</t>
    </r>
    <r>
      <rPr>
        <sz val="8"/>
        <rFont val="Times New Roman"/>
        <family val="1"/>
      </rPr>
      <t xml:space="preserve"> .......................................................................................................................</t>
    </r>
  </si>
  <si>
    <t>BALANÇO PATRIMONIAL DOS EXERCÍCIOS DE 2020 E 2019</t>
  </si>
  <si>
    <r>
      <t xml:space="preserve">( =) Resultado Líquido do Exercício </t>
    </r>
    <r>
      <rPr>
        <b/>
        <sz val="12"/>
        <color indexed="8"/>
        <rFont val="Times New Roman"/>
        <family val="1"/>
      </rPr>
      <t>...............................................................................................................................</t>
    </r>
  </si>
  <si>
    <r>
      <t xml:space="preserve">( - ) Despesas Operacionais </t>
    </r>
    <r>
      <rPr>
        <b/>
        <sz val="12"/>
        <color indexed="8"/>
        <rFont val="Times New Roman"/>
        <family val="1"/>
      </rPr>
      <t>...........................................................................................................................................</t>
    </r>
  </si>
  <si>
    <r>
      <t xml:space="preserve">( + ) Receitas  Operacionais </t>
    </r>
    <r>
      <rPr>
        <b/>
        <sz val="12"/>
        <color indexed="8"/>
        <rFont val="Times New Roman"/>
        <family val="1"/>
      </rPr>
      <t>...........................................................................................................................................</t>
    </r>
  </si>
  <si>
    <t>DEZEMBRO / 2019</t>
  </si>
  <si>
    <t>DEZEMBRO / 2020</t>
  </si>
  <si>
    <t>SALDO EM 31 DE DEZEMBRO / 2019............................................</t>
  </si>
  <si>
    <t>Transferência p/Aumento de Capital.......................................................</t>
  </si>
  <si>
    <t>PREJUÍZOS ACUMULADOS</t>
  </si>
  <si>
    <t>Resultado do Exercício........................................................................................</t>
  </si>
  <si>
    <t>Resultado do Exercício ..................................................................................</t>
  </si>
  <si>
    <t>ADIANTAMENTO PARA FUTURO AUMENTO DE CAPITAL  (AFAC)</t>
  </si>
  <si>
    <t>Adiantamento p/Aumento de Capital.............................................................</t>
  </si>
  <si>
    <t>Adiantamento p/Aumento de Capital.......................................................</t>
  </si>
  <si>
    <t xml:space="preserve"> Lucro / Prejuízo Ajustado..............................................................................................................................................</t>
  </si>
  <si>
    <t xml:space="preserve">          Adiantamento Para Futuro Aumento de Capital - PNC...................................................................................................................................................................................................</t>
  </si>
  <si>
    <t xml:space="preserve">          Adiantamento Para Futuro Aumento de Capital - PL....................................................................................................</t>
  </si>
  <si>
    <t>CAIXA LÍQUIDO PROVENIENTE DAS ATIVIDADES DE FINANCIAMENTO..............................................................................................................................................</t>
  </si>
  <si>
    <t>7         Resultado de Equivalência Patrimonial.....................................................................................</t>
  </si>
  <si>
    <t>8         Receitas Financeiras .....................................................................................................................................................................................................</t>
  </si>
  <si>
    <t>10         Pessoal.............................................................................................................................................................</t>
  </si>
  <si>
    <t>10.1      Remuneração Direta..................................................................................................................................................</t>
  </si>
  <si>
    <t>10.2      Benefícios........................................................................................................................................................</t>
  </si>
  <si>
    <t>10.3      FGTS ...........................................................................................................................................................</t>
  </si>
  <si>
    <t>10.4      Contribuição a Entidade Fechada de Previdência (Ceres)..................................................................................</t>
  </si>
  <si>
    <t>10.5      Indenizações e Restituições Trabalhistas.......................................................................................................................</t>
  </si>
  <si>
    <t>10.6      Pessoal Requisitado de Outros Orgãos .......................................................................................................</t>
  </si>
  <si>
    <t>11         Impostos, Taxas e Contribuições.....................................................................................................................................................................................................</t>
  </si>
  <si>
    <t>11.1      Federais ...........................................................................................................................................................</t>
  </si>
  <si>
    <t>11.2      Estaduais..........................................................................................................................................................</t>
  </si>
  <si>
    <t>11.3      Municipais..........................................................................................................................................................</t>
  </si>
  <si>
    <t>12         Remuneração de Capital de Terceiros ....................................................................................................</t>
  </si>
  <si>
    <t>12.1      Despesas Financeiras ..................................................................................................................................................</t>
  </si>
  <si>
    <t>12.2      Outras Despesas............................................................................................................................................</t>
  </si>
  <si>
    <t>13         Remuneração de Capital Próprio................................................................................................................................................</t>
  </si>
  <si>
    <t>13.1      Lucros / Prejuízos do Exercício.......................................................................................................................................................................................................</t>
  </si>
  <si>
    <t>1        Vendas de Mercadoria, Produtos e Serviços..................................................................................................................</t>
  </si>
  <si>
    <t>2        Outras Receitas........................................................................................................................................................................................................</t>
  </si>
  <si>
    <r>
      <t xml:space="preserve">      Crédito a Rec por Acerto Financ c/ Servidores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................................</t>
    </r>
  </si>
  <si>
    <r>
      <t xml:space="preserve">          Bens Móveis </t>
    </r>
    <r>
      <rPr>
        <sz val="8"/>
        <rFont val="Times New Roman"/>
        <family val="1"/>
      </rPr>
      <t>........................................................................................</t>
    </r>
  </si>
  <si>
    <r>
      <t xml:space="preserve">       Bens Móveis</t>
    </r>
    <r>
      <rPr>
        <b/>
        <sz val="8"/>
        <color theme="1"/>
        <rFont val="Times New Roman"/>
        <family val="1"/>
      </rPr>
      <t xml:space="preserve"> (Nota 12)</t>
    </r>
    <r>
      <rPr>
        <sz val="8"/>
        <color theme="1"/>
        <rFont val="Times New Roman"/>
        <family val="1"/>
      </rPr>
      <t>.............................................................................................................</t>
    </r>
  </si>
  <si>
    <r>
      <t xml:space="preserve">       Bens Imóveis</t>
    </r>
    <r>
      <rPr>
        <b/>
        <sz val="8"/>
        <color theme="1"/>
        <rFont val="Times New Roman"/>
        <family val="1"/>
      </rPr>
      <t xml:space="preserve"> (Nota 13 ).</t>
    </r>
    <r>
      <rPr>
        <sz val="8"/>
        <color theme="1"/>
        <rFont val="Times New Roman"/>
        <family val="1"/>
      </rPr>
      <t>........................................................................................................</t>
    </r>
  </si>
  <si>
    <r>
      <t xml:space="preserve">          Bens Imóveis </t>
    </r>
    <r>
      <rPr>
        <sz val="8"/>
        <rFont val="Times New Roman"/>
        <family val="1"/>
      </rPr>
      <t>.........................................................................................</t>
    </r>
  </si>
  <si>
    <r>
      <t xml:space="preserve">   </t>
    </r>
    <r>
      <rPr>
        <u/>
        <sz val="8"/>
        <rFont val="Times New Roman"/>
        <family val="1"/>
      </rPr>
      <t>INTANGÍVEL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(Nota 14)</t>
    </r>
    <r>
      <rPr>
        <sz val="8"/>
        <rFont val="Times New Roman"/>
        <family val="1"/>
      </rPr>
      <t>............................................................................................................................................</t>
    </r>
  </si>
  <si>
    <t xml:space="preserve">      Adiantamentos a Entidades..........................................................</t>
  </si>
  <si>
    <r>
      <t xml:space="preserve">      Convênios e Instrumentos Congêneres ..</t>
    </r>
    <r>
      <rPr>
        <sz val="8"/>
        <rFont val="Times New Roman"/>
        <family val="1"/>
      </rPr>
      <t xml:space="preserve">............................................. </t>
    </r>
  </si>
  <si>
    <r>
      <t xml:space="preserve">      Transferências Financeiras a Comprovar </t>
    </r>
    <r>
      <rPr>
        <b/>
        <sz val="8"/>
        <rFont val="Times New Roman"/>
        <family val="1"/>
      </rPr>
      <t>(Nota 19)</t>
    </r>
    <r>
      <rPr>
        <sz val="8"/>
        <rFont val="Times New Roman"/>
        <family val="1"/>
      </rPr>
      <t>..............................................</t>
    </r>
  </si>
  <si>
    <r>
      <t xml:space="preserve">     Provisões a Longo Prazo </t>
    </r>
    <r>
      <rPr>
        <b/>
        <sz val="8"/>
        <rFont val="Times New Roman"/>
        <family val="1"/>
      </rPr>
      <t>(Nota 20)</t>
    </r>
    <r>
      <rPr>
        <sz val="8"/>
        <rFont val="Times New Roman"/>
        <family val="1"/>
      </rPr>
      <t xml:space="preserve"> .............................................................................................................................................................</t>
    </r>
  </si>
  <si>
    <r>
      <t xml:space="preserve">      Resultados Acumulados </t>
    </r>
    <r>
      <rPr>
        <b/>
        <sz val="8"/>
        <rFont val="Times New Roman"/>
        <family val="1"/>
      </rPr>
      <t>(Nota 23)</t>
    </r>
    <r>
      <rPr>
        <sz val="8"/>
        <rFont val="Times New Roman"/>
        <family val="1"/>
      </rPr>
      <t>.........................................................................................................................</t>
    </r>
  </si>
  <si>
    <r>
      <t xml:space="preserve">( + ) Receitas com Vendas e Serviços </t>
    </r>
    <r>
      <rPr>
        <b/>
        <sz val="12"/>
        <color rgb="FF000000"/>
        <rFont val="Times New Roman"/>
        <family val="1"/>
      </rPr>
      <t>(Nota 24)</t>
    </r>
    <r>
      <rPr>
        <sz val="12"/>
        <color indexed="8"/>
        <rFont val="Times New Roman"/>
        <family val="1"/>
      </rPr>
      <t>...................................................................................................</t>
    </r>
  </si>
  <si>
    <r>
      <t xml:space="preserve">( - ) Imposto s/ Vendas e Serviços e Outras Deduções </t>
    </r>
    <r>
      <rPr>
        <b/>
        <sz val="12"/>
        <color rgb="FF000000"/>
        <rFont val="Times New Roman"/>
        <family val="1"/>
      </rPr>
      <t>(Nota 25)</t>
    </r>
    <r>
      <rPr>
        <sz val="12"/>
        <color indexed="8"/>
        <rFont val="Times New Roman"/>
        <family val="1"/>
      </rPr>
      <t>...............................................................................</t>
    </r>
  </si>
  <si>
    <r>
      <t xml:space="preserve">( - ) Custo das Mercadorias e Serviços Vendidos </t>
    </r>
    <r>
      <rPr>
        <b/>
        <sz val="12"/>
        <rFont val="Times New Roman"/>
        <family val="1"/>
      </rPr>
      <t>(Nota 26</t>
    </r>
    <r>
      <rPr>
        <sz val="12"/>
        <rFont val="Times New Roman"/>
        <family val="1"/>
      </rPr>
      <t>)....................................................................................................</t>
    </r>
  </si>
  <si>
    <r>
      <t xml:space="preserve">      Doações</t>
    </r>
    <r>
      <rPr>
        <vertAlign val="superscript"/>
        <sz val="12"/>
        <color indexed="8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(Nota 27)</t>
    </r>
    <r>
      <rPr>
        <b/>
        <vertAlign val="superscript"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.........................................................................................................................................................................</t>
    </r>
  </si>
  <si>
    <r>
      <t xml:space="preserve">      Despesas Administrativas </t>
    </r>
    <r>
      <rPr>
        <b/>
        <sz val="12"/>
        <rFont val="Times New Roman"/>
        <family val="1"/>
      </rPr>
      <t>(Nota 28)</t>
    </r>
    <r>
      <rPr>
        <sz val="12"/>
        <rFont val="Times New Roman"/>
        <family val="1"/>
      </rPr>
      <t>...........................................................................................................................</t>
    </r>
  </si>
  <si>
    <r>
      <t xml:space="preserve">      (-) Convênios</t>
    </r>
    <r>
      <rPr>
        <sz val="8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(Nota 29 )</t>
    </r>
    <r>
      <rPr>
        <sz val="12"/>
        <color indexed="8"/>
        <rFont val="Times New Roman"/>
        <family val="1"/>
      </rPr>
      <t>........................................................................................................................................................................</t>
    </r>
  </si>
  <si>
    <r>
      <t xml:space="preserve">( +/- ) Outras Receitas/ Despesas  </t>
    </r>
    <r>
      <rPr>
        <b/>
        <sz val="12"/>
        <rFont val="Times New Roman"/>
        <family val="1"/>
      </rPr>
      <t>(Nota 30)</t>
    </r>
    <r>
      <rPr>
        <sz val="12"/>
        <rFont val="Times New Roman"/>
        <family val="1"/>
      </rPr>
      <t>...............................................................................................................................</t>
    </r>
  </si>
  <si>
    <r>
      <t xml:space="preserve">( + ) Receitas Financeiras </t>
    </r>
    <r>
      <rPr>
        <b/>
        <sz val="12"/>
        <rFont val="Times New Roman"/>
        <family val="1"/>
      </rPr>
      <t>(Nota 31)</t>
    </r>
    <r>
      <rPr>
        <sz val="12"/>
        <rFont val="Times New Roman"/>
        <family val="1"/>
      </rPr>
      <t>..................................................................................................................................</t>
    </r>
  </si>
  <si>
    <r>
      <t xml:space="preserve">( - ) Despesas Financeiras </t>
    </r>
    <r>
      <rPr>
        <b/>
        <sz val="12"/>
        <rFont val="Times New Roman"/>
        <family val="1"/>
      </rPr>
      <t>(Nota 32)</t>
    </r>
    <r>
      <rPr>
        <sz val="12"/>
        <rFont val="Times New Roman"/>
        <family val="1"/>
      </rPr>
      <t>..................................................................................................................................</t>
    </r>
  </si>
  <si>
    <r>
      <t xml:space="preserve">      Subvenção  </t>
    </r>
    <r>
      <rPr>
        <b/>
        <sz val="12"/>
        <rFont val="Times New Roman"/>
        <family val="1"/>
      </rPr>
      <t>(Nota 33)</t>
    </r>
    <r>
      <rPr>
        <sz val="12"/>
        <rFont val="Times New Roman"/>
        <family val="1"/>
      </rPr>
      <t>.......................................................................................................................................................</t>
    </r>
  </si>
  <si>
    <t xml:space="preserve">   Provisões Processos Judiciais ...................................................................................................................................................................</t>
  </si>
  <si>
    <t xml:space="preserve">   Baixas do Imobilizado ....................................................................................................................................................................</t>
  </si>
  <si>
    <t xml:space="preserve">   Doações do Imobilizado/Intangível................................................................................................................................................. ...</t>
  </si>
  <si>
    <t xml:space="preserve">   Provisão de Férias.......................................................................................................................................................</t>
  </si>
  <si>
    <t xml:space="preserve">   Ajuste da Provisão Férias.......................................................................................................................................................</t>
  </si>
  <si>
    <t xml:space="preserve">   Ajustes da Depreciação/Amortização Acumulada ........................................................................................................</t>
  </si>
  <si>
    <t xml:space="preserve">   Ajustes da Provisão do PDI..................................................................................................................................</t>
  </si>
  <si>
    <t xml:space="preserve">  Aumento (Diminuição ) das contas dos grupos do Ativo e Passivo Criculante:</t>
  </si>
  <si>
    <t xml:space="preserve">      Adiantamentos a Unidades e Entidades.........................................................................................................................................................</t>
  </si>
  <si>
    <t xml:space="preserve">      Tributos a Recuperar / Compensar ....................................................................................................................................................................</t>
  </si>
  <si>
    <t xml:space="preserve">      Adiantamento – Termo Execução Descentralizada..........................................................................................................................................</t>
  </si>
  <si>
    <t xml:space="preserve">      Outros Créditos a Receber ....................................................................................................................................................................................</t>
  </si>
  <si>
    <t xml:space="preserve">     Despesas Antecipadas ........................................................................................................................................................................</t>
  </si>
  <si>
    <t xml:space="preserve">      Créditos por Dano ao Patrimônio.....................................................................................................................................................................</t>
  </si>
  <si>
    <t xml:space="preserve">      Depósitos Judiciais...............................................................................................................................................................................................</t>
  </si>
  <si>
    <t xml:space="preserve">      Depósitos para Recursos  Judiciais.................................................................................................................................................................</t>
  </si>
  <si>
    <t xml:space="preserve">      Duplicatas e Títulos em Contencioso...................................................................................................................................................................</t>
  </si>
  <si>
    <t xml:space="preserve">      Outros Créditos e Valores..........................................................................................................................................................................</t>
  </si>
  <si>
    <t xml:space="preserve">      Ajuste de Perdas de Demais Créditos................................................................................................................................................................</t>
  </si>
  <si>
    <r>
      <t xml:space="preserve">      Obrigações Trab. Previdenciárias e Assistenciais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.........................................................................................................</t>
    </r>
  </si>
  <si>
    <r>
      <t xml:space="preserve">      Fornecedores e Contas a Pagar</t>
    </r>
    <r>
      <rPr>
        <sz val="8"/>
        <rFont val="Times New Roman"/>
        <family val="1"/>
      </rPr>
      <t>.................................................................................................................</t>
    </r>
    <r>
      <rPr>
        <sz val="11.5"/>
        <rFont val="Times New Roman"/>
        <family val="1"/>
      </rPr>
      <t>.....................................................................</t>
    </r>
  </si>
  <si>
    <r>
      <t xml:space="preserve">      Consignações </t>
    </r>
    <r>
      <rPr>
        <sz val="8"/>
        <rFont val="Times New Roman"/>
        <family val="1"/>
      </rPr>
      <t>........................................................</t>
    </r>
    <r>
      <rPr>
        <sz val="11.5"/>
        <rFont val="Times New Roman"/>
        <family val="1"/>
      </rPr>
      <t>.......................................................................................................................</t>
    </r>
  </si>
  <si>
    <r>
      <t xml:space="preserve">      Convênios e Instrumentos Congêneres </t>
    </r>
    <r>
      <rPr>
        <sz val="8"/>
        <rFont val="Times New Roman"/>
        <family val="1"/>
      </rPr>
      <t xml:space="preserve">..................................................................................................................................................................................................... </t>
    </r>
  </si>
  <si>
    <r>
      <t xml:space="preserve">      Transferências Financeiras a Comprovar</t>
    </r>
    <r>
      <rPr>
        <sz val="8"/>
        <rFont val="Times New Roman"/>
        <family val="1"/>
      </rPr>
      <t>.................................................................................................................................................................................................................</t>
    </r>
  </si>
  <si>
    <r>
      <t xml:space="preserve">      Outras Obrigações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  </r>
  </si>
  <si>
    <t xml:space="preserve">       Aumento Ativo Imobilizado/Intangível................................................................................................................................</t>
  </si>
  <si>
    <r>
      <t xml:space="preserve">   Plano de Demissão Incentivado - PDI Curto  </t>
    </r>
    <r>
      <rPr>
        <sz val="8"/>
        <rFont val="Times New Roman"/>
        <family val="1"/>
      </rPr>
      <t>..............................................................................................................................................................................................................</t>
    </r>
  </si>
  <si>
    <t xml:space="preserve">   Atualização da AFAC (Despesas Financeiras ).................................................................................................................................................................</t>
  </si>
  <si>
    <t xml:space="preserve">   Ajuste no Ativo .............................................................................................................................................................</t>
  </si>
  <si>
    <t xml:space="preserve">   Ajustes no Ativo Imobilizado/Intangível................................................................................................................................</t>
  </si>
  <si>
    <t xml:space="preserve">   Plano de Demissão Incentivado - PDI Longo.........................................................................................................................................................................</t>
  </si>
  <si>
    <t xml:space="preserve">   Ajuste no Passivo.....................................................................................................................................................................................</t>
  </si>
  <si>
    <t xml:space="preserve">   Ajuste Adiantamento para Futuro Aumento de Capital - PNC...................................................................................................................................................................................................</t>
  </si>
  <si>
    <r>
      <t xml:space="preserve">     Tributos a Recuperar / Compensar  </t>
    </r>
    <r>
      <rPr>
        <sz val="8"/>
        <color indexed="8"/>
        <rFont val="Times New Roman"/>
        <family val="1"/>
      </rPr>
      <t>......................................................................................................................................................</t>
    </r>
  </si>
  <si>
    <r>
      <t xml:space="preserve">      Crédito a Receber por Acerto Financeiro com Servidores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...............................................................................................................................</t>
    </r>
  </si>
  <si>
    <r>
      <t xml:space="preserve">      Capital Social </t>
    </r>
    <r>
      <rPr>
        <b/>
        <sz val="8"/>
        <rFont val="Times New Roman"/>
        <family val="1"/>
      </rPr>
      <t>(Nota 21)</t>
    </r>
    <r>
      <rPr>
        <sz val="8"/>
        <rFont val="Times New Roman"/>
        <family val="1"/>
      </rPr>
      <t xml:space="preserve"> ...........................................................................................................................</t>
    </r>
  </si>
  <si>
    <r>
      <t xml:space="preserve">      Adiantamento Futuro Aumento de Capital (AFAC) </t>
    </r>
    <r>
      <rPr>
        <b/>
        <sz val="8"/>
        <rFont val="Times New Roman"/>
        <family val="1"/>
      </rPr>
      <t>(Nota 22)</t>
    </r>
    <r>
      <rPr>
        <sz val="8"/>
        <rFont val="Times New Roman"/>
        <family val="1"/>
      </rPr>
      <t xml:space="preserve"> .........................</t>
    </r>
  </si>
  <si>
    <r>
      <t xml:space="preserve">     Adiantamento para  Futuro Aumento de Capital </t>
    </r>
    <r>
      <rPr>
        <b/>
        <sz val="8"/>
        <color theme="1"/>
        <rFont val="Times New Roman"/>
        <family val="1"/>
      </rPr>
      <t>(Nota 22)</t>
    </r>
    <r>
      <rPr>
        <sz val="8"/>
        <rFont val="Times New Roman"/>
        <family val="1"/>
      </rPr>
      <t>..............................................................</t>
    </r>
  </si>
  <si>
    <r>
      <t xml:space="preserve">      Tributos a Recuperar / Compensar </t>
    </r>
    <r>
      <rPr>
        <b/>
        <sz val="8"/>
        <color theme="1"/>
        <rFont val="Times New Roman"/>
        <family val="1"/>
      </rPr>
      <t>(Nota 5)</t>
    </r>
    <r>
      <rPr>
        <sz val="8"/>
        <color theme="1"/>
        <rFont val="Times New Roman"/>
        <family val="1"/>
      </rPr>
      <t>.....................................................................</t>
    </r>
  </si>
  <si>
    <t>6       DEPRECIAÇÃO E  AMORTIZAÇÃO</t>
  </si>
  <si>
    <t>4         Materiais, Energia, Serviços de Terceiros e Outros.....................................................................................................................................................................................................</t>
  </si>
  <si>
    <t>5         Perda / Recuperação de Valores  (Ações) Ativos............................................................................................................................................................</t>
  </si>
  <si>
    <t>3         Custos das Mercadorias e dos Serviços Vendidos................................................................................................................</t>
  </si>
  <si>
    <t>VALOR ADICIONADO LÍQUIDO PRODUZIDO PELA EMPRESA</t>
  </si>
  <si>
    <t>9         Subvenções.....................................................................................................................................................................................................</t>
  </si>
  <si>
    <t>PATRIMONIO LÍQUIDO</t>
  </si>
  <si>
    <t>]</t>
  </si>
  <si>
    <t>SALDO EM 31 DE DEZEMBRO / 2020..........................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</si>
</sst>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#,##0.00_ ;\(#,##0.00\ \)"/>
    <numFmt numFmtId="165" formatCode="#,##0.00&quot;   &quot;;\-#,##0.00&quot;   &quot;"/>
    <numFmt numFmtId="166" formatCode="_-* #,##0.00\ _R_$_-;\-* #,##0.00\ _R_$_-;_-* &quot;-&quot;??\ _R_$_-;_-@_-"/>
    <numFmt numFmtId="167" formatCode="_(* #,##0.00_);_(* \(#,##0.00\);_(* &quot;-&quot;??_);_(@_)"/>
    <numFmt numFmtId="168" formatCode="[$R$-416]\ #,##0.00;[Red]\-[$R$-416]\ #,##0.00"/>
    <numFmt numFmtId="169" formatCode="#,##0.00_ ;\-#,##0.00\ "/>
    <numFmt numFmtId="170" formatCode="General_)"/>
    <numFmt numFmtId="171" formatCode="#,##0_ ;\(#,##0\ \)"/>
    <numFmt numFmtId="172" formatCode="&quot;R$&quot;\ #,##0.00"/>
    <numFmt numFmtId="173" formatCode="&quot;R$&quot;#,##0.00"/>
  </numFmts>
  <fonts count="45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Univers (W1)"/>
      <family val="2"/>
    </font>
    <font>
      <sz val="12"/>
      <name val="Arial"/>
      <family val="2"/>
    </font>
    <font>
      <i/>
      <sz val="10"/>
      <name val="Univers"/>
      <family val="2"/>
    </font>
    <font>
      <b/>
      <sz val="11.5"/>
      <name val="Times New Roman"/>
      <family val="1"/>
    </font>
    <font>
      <sz val="11.5"/>
      <name val="Times New Roman"/>
      <family val="1"/>
    </font>
    <font>
      <b/>
      <u/>
      <sz val="11.5"/>
      <name val="Times New Roman"/>
      <family val="1"/>
    </font>
    <font>
      <i/>
      <sz val="9"/>
      <name val="Univers (W1)"/>
      <family val="2"/>
    </font>
    <font>
      <i/>
      <sz val="12"/>
      <name val="Univers (W1)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Helv"/>
    </font>
    <font>
      <b/>
      <sz val="12"/>
      <name val="Arial"/>
      <family val="2"/>
    </font>
    <font>
      <sz val="11"/>
      <name val="Calibri"/>
      <family val="2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sz val="8"/>
      <color indexed="10"/>
      <name val="Times New Roman"/>
      <family val="1"/>
    </font>
    <font>
      <sz val="8"/>
      <color rgb="FFFF0000"/>
      <name val="Times New Roman"/>
      <family val="1"/>
    </font>
    <font>
      <b/>
      <u/>
      <sz val="8"/>
      <name val="Times New Roman"/>
      <family val="1"/>
    </font>
    <font>
      <sz val="11"/>
      <color rgb="FF000000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2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170" fontId="15" fillId="0" borderId="0"/>
    <xf numFmtId="43" fontId="2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381">
    <xf numFmtId="0" fontId="0" fillId="0" borderId="0" xfId="0"/>
    <xf numFmtId="4" fontId="24" fillId="0" borderId="1" xfId="0" applyNumberFormat="1" applyFont="1" applyBorder="1"/>
    <xf numFmtId="0" fontId="24" fillId="0" borderId="1" xfId="0" applyFont="1" applyBorder="1"/>
    <xf numFmtId="0" fontId="25" fillId="0" borderId="1" xfId="0" applyFont="1" applyBorder="1"/>
    <xf numFmtId="0" fontId="24" fillId="0" borderId="2" xfId="0" applyFont="1" applyBorder="1"/>
    <xf numFmtId="0" fontId="2" fillId="2" borderId="0" xfId="2" applyFont="1" applyFill="1" applyBorder="1"/>
    <xf numFmtId="0" fontId="9" fillId="2" borderId="2" xfId="2" applyFont="1" applyFill="1" applyBorder="1"/>
    <xf numFmtId="0" fontId="9" fillId="2" borderId="4" xfId="2" applyFont="1" applyFill="1" applyBorder="1"/>
    <xf numFmtId="0" fontId="8" fillId="2" borderId="4" xfId="2" applyFont="1" applyFill="1" applyBorder="1" applyAlignment="1">
      <alignment horizontal="left"/>
    </xf>
    <xf numFmtId="165" fontId="9" fillId="2" borderId="5" xfId="2" applyNumberFormat="1" applyFont="1" applyFill="1" applyBorder="1"/>
    <xf numFmtId="0" fontId="9" fillId="2" borderId="1" xfId="2" applyFont="1" applyFill="1" applyBorder="1"/>
    <xf numFmtId="0" fontId="9" fillId="2" borderId="0" xfId="2" applyFont="1" applyFill="1" applyBorder="1"/>
    <xf numFmtId="0" fontId="8" fillId="2" borderId="0" xfId="2" applyFont="1" applyFill="1" applyBorder="1"/>
    <xf numFmtId="0" fontId="10" fillId="2" borderId="1" xfId="2" applyFont="1" applyFill="1" applyBorder="1"/>
    <xf numFmtId="167" fontId="8" fillId="2" borderId="6" xfId="8" applyNumberFormat="1" applyFont="1" applyFill="1" applyBorder="1" applyAlignment="1">
      <alignment horizontal="center" vertical="center"/>
    </xf>
    <xf numFmtId="167" fontId="8" fillId="2" borderId="5" xfId="8" applyNumberFormat="1" applyFont="1" applyFill="1" applyBorder="1" applyAlignment="1">
      <alignment horizontal="center" vertical="center"/>
    </xf>
    <xf numFmtId="167" fontId="9" fillId="2" borderId="3" xfId="8" applyNumberFormat="1" applyFont="1" applyFill="1" applyBorder="1" applyAlignment="1">
      <alignment horizontal="right"/>
    </xf>
    <xf numFmtId="0" fontId="9" fillId="2" borderId="3" xfId="2" applyFont="1" applyFill="1" applyBorder="1"/>
    <xf numFmtId="0" fontId="8" fillId="2" borderId="1" xfId="2" applyFont="1" applyFill="1" applyBorder="1" applyAlignment="1">
      <alignment horizontal="left"/>
    </xf>
    <xf numFmtId="0" fontId="8" fillId="2" borderId="0" xfId="2" applyFont="1" applyFill="1" applyBorder="1" applyAlignment="1">
      <alignment horizontal="left"/>
    </xf>
    <xf numFmtId="165" fontId="8" fillId="2" borderId="0" xfId="2" applyNumberFormat="1" applyFont="1" applyFill="1" applyBorder="1"/>
    <xf numFmtId="0" fontId="9" fillId="2" borderId="1" xfId="2" applyFont="1" applyFill="1" applyBorder="1" applyAlignment="1">
      <alignment horizontal="left"/>
    </xf>
    <xf numFmtId="0" fontId="8" fillId="2" borderId="1" xfId="2" applyFont="1" applyFill="1" applyBorder="1"/>
    <xf numFmtId="0" fontId="8" fillId="2" borderId="2" xfId="2" applyFont="1" applyFill="1" applyBorder="1" applyAlignment="1">
      <alignment vertical="top"/>
    </xf>
    <xf numFmtId="0" fontId="9" fillId="2" borderId="4" xfId="2" applyFont="1" applyFill="1" applyBorder="1" applyAlignment="1">
      <alignment vertical="top"/>
    </xf>
    <xf numFmtId="165" fontId="9" fillId="2" borderId="4" xfId="2" applyNumberFormat="1" applyFont="1" applyFill="1" applyBorder="1" applyAlignment="1" applyProtection="1">
      <alignment vertical="top"/>
      <protection locked="0"/>
    </xf>
    <xf numFmtId="165" fontId="8" fillId="2" borderId="0" xfId="2" applyNumberFormat="1" applyFont="1" applyFill="1" applyBorder="1" applyAlignment="1">
      <alignment horizontal="left"/>
    </xf>
    <xf numFmtId="0" fontId="8" fillId="2" borderId="0" xfId="3" applyFont="1" applyFill="1" applyBorder="1"/>
    <xf numFmtId="0" fontId="9" fillId="2" borderId="0" xfId="2" applyFont="1" applyFill="1" applyBorder="1" applyAlignment="1"/>
    <xf numFmtId="0" fontId="8" fillId="2" borderId="0" xfId="3" applyFont="1" applyFill="1" applyBorder="1" applyAlignment="1">
      <alignment horizontal="left"/>
    </xf>
    <xf numFmtId="0" fontId="3" fillId="2" borderId="0" xfId="2" applyFont="1" applyFill="1" applyBorder="1" applyAlignment="1">
      <alignment horizontal="left"/>
    </xf>
    <xf numFmtId="165" fontId="3" fillId="2" borderId="0" xfId="2" applyNumberFormat="1" applyFont="1" applyFill="1" applyBorder="1"/>
    <xf numFmtId="165" fontId="4" fillId="2" borderId="0" xfId="2" applyNumberFormat="1" applyFont="1" applyFill="1" applyBorder="1"/>
    <xf numFmtId="4" fontId="2" fillId="2" borderId="0" xfId="2" applyNumberFormat="1" applyFont="1" applyFill="1" applyBorder="1"/>
    <xf numFmtId="0" fontId="11" fillId="2" borderId="0" xfId="2" applyFont="1" applyFill="1" applyBorder="1"/>
    <xf numFmtId="0" fontId="7" fillId="2" borderId="0" xfId="2" applyFont="1" applyFill="1" applyBorder="1"/>
    <xf numFmtId="0" fontId="7" fillId="2" borderId="0" xfId="2" applyFont="1" applyFill="1" applyBorder="1" applyAlignment="1">
      <alignment horizontal="left"/>
    </xf>
    <xf numFmtId="165" fontId="7" fillId="2" borderId="0" xfId="2" applyNumberFormat="1" applyFont="1" applyFill="1" applyBorder="1"/>
    <xf numFmtId="0" fontId="5" fillId="2" borderId="0" xfId="2" applyFont="1" applyFill="1" applyBorder="1"/>
    <xf numFmtId="167" fontId="8" fillId="2" borderId="3" xfId="7" applyNumberFormat="1" applyFont="1" applyFill="1" applyBorder="1" applyAlignment="1">
      <alignment horizontal="right"/>
    </xf>
    <xf numFmtId="0" fontId="2" fillId="2" borderId="7" xfId="2" applyFont="1" applyFill="1" applyBorder="1"/>
    <xf numFmtId="0" fontId="2" fillId="2" borderId="8" xfId="2" applyFont="1" applyFill="1" applyBorder="1"/>
    <xf numFmtId="165" fontId="2" fillId="2" borderId="8" xfId="2" applyNumberFormat="1" applyFont="1" applyFill="1" applyBorder="1"/>
    <xf numFmtId="0" fontId="2" fillId="2" borderId="9" xfId="2" applyFont="1" applyFill="1" applyBorder="1"/>
    <xf numFmtId="0" fontId="3" fillId="2" borderId="2" xfId="2" applyFont="1" applyFill="1" applyBorder="1" applyAlignment="1">
      <alignment horizontal="left"/>
    </xf>
    <xf numFmtId="0" fontId="4" fillId="2" borderId="4" xfId="2" applyFont="1" applyFill="1" applyBorder="1"/>
    <xf numFmtId="165" fontId="4" fillId="2" borderId="4" xfId="2" applyNumberFormat="1" applyFont="1" applyFill="1" applyBorder="1"/>
    <xf numFmtId="0" fontId="12" fillId="2" borderId="5" xfId="2" applyFont="1" applyFill="1" applyBorder="1"/>
    <xf numFmtId="0" fontId="12" fillId="2" borderId="0" xfId="2" applyFont="1" applyFill="1" applyBorder="1"/>
    <xf numFmtId="0" fontId="4" fillId="2" borderId="1" xfId="2" applyFont="1" applyFill="1" applyBorder="1"/>
    <xf numFmtId="0" fontId="4" fillId="2" borderId="0" xfId="2" applyFont="1" applyFill="1" applyBorder="1"/>
    <xf numFmtId="0" fontId="4" fillId="2" borderId="10" xfId="2" applyFont="1" applyFill="1" applyBorder="1"/>
    <xf numFmtId="168" fontId="5" fillId="2" borderId="0" xfId="2" applyNumberFormat="1" applyFont="1" applyFill="1" applyBorder="1"/>
    <xf numFmtId="0" fontId="4" fillId="2" borderId="2" xfId="2" applyFont="1" applyFill="1" applyBorder="1"/>
    <xf numFmtId="0" fontId="4" fillId="2" borderId="11" xfId="2" applyFont="1" applyFill="1" applyBorder="1"/>
    <xf numFmtId="165" fontId="4" fillId="2" borderId="6" xfId="2" applyNumberFormat="1" applyFont="1" applyFill="1" applyBorder="1"/>
    <xf numFmtId="0" fontId="4" fillId="2" borderId="6" xfId="2" applyFont="1" applyFill="1" applyBorder="1"/>
    <xf numFmtId="0" fontId="4" fillId="2" borderId="0" xfId="2" applyFont="1" applyFill="1" applyBorder="1" applyAlignment="1">
      <alignment horizontal="left"/>
    </xf>
    <xf numFmtId="39" fontId="4" fillId="2" borderId="0" xfId="2" applyNumberFormat="1" applyFont="1" applyFill="1" applyBorder="1"/>
    <xf numFmtId="0" fontId="13" fillId="2" borderId="0" xfId="2" applyFont="1" applyFill="1" applyBorder="1"/>
    <xf numFmtId="0" fontId="6" fillId="2" borderId="0" xfId="2" applyFont="1" applyFill="1" applyBorder="1"/>
    <xf numFmtId="165" fontId="2" fillId="2" borderId="0" xfId="2" applyNumberFormat="1" applyFont="1" applyFill="1" applyBorder="1"/>
    <xf numFmtId="0" fontId="25" fillId="0" borderId="3" xfId="0" applyFont="1" applyBorder="1" applyAlignment="1">
      <alignment horizontal="center"/>
    </xf>
    <xf numFmtId="0" fontId="25" fillId="0" borderId="6" xfId="0" applyFont="1" applyBorder="1"/>
    <xf numFmtId="164" fontId="24" fillId="0" borderId="3" xfId="0" applyNumberFormat="1" applyFont="1" applyBorder="1"/>
    <xf numFmtId="164" fontId="24" fillId="0" borderId="6" xfId="0" applyNumberFormat="1" applyFont="1" applyBorder="1"/>
    <xf numFmtId="49" fontId="8" fillId="2" borderId="12" xfId="8" applyNumberFormat="1" applyFont="1" applyFill="1" applyBorder="1" applyAlignment="1">
      <alignment horizontal="center" vertical="center"/>
    </xf>
    <xf numFmtId="0" fontId="25" fillId="0" borderId="1" xfId="4" applyFont="1" applyBorder="1"/>
    <xf numFmtId="0" fontId="24" fillId="0" borderId="7" xfId="0" applyFont="1" applyBorder="1"/>
    <xf numFmtId="0" fontId="25" fillId="0" borderId="12" xfId="0" applyFont="1" applyBorder="1" applyAlignment="1">
      <alignment horizontal="center"/>
    </xf>
    <xf numFmtId="169" fontId="0" fillId="0" borderId="0" xfId="0" applyNumberFormat="1"/>
    <xf numFmtId="0" fontId="26" fillId="0" borderId="0" xfId="0" applyFont="1" applyAlignment="1">
      <alignment horizontal="justify" vertical="center" wrapText="1"/>
    </xf>
    <xf numFmtId="4" fontId="26" fillId="0" borderId="0" xfId="0" applyNumberFormat="1" applyFont="1" applyAlignment="1">
      <alignment horizontal="right" vertical="center" wrapText="1"/>
    </xf>
    <xf numFmtId="43" fontId="26" fillId="0" borderId="0" xfId="7" applyFont="1" applyAlignment="1">
      <alignment horizontal="right" vertical="center" wrapText="1"/>
    </xf>
    <xf numFmtId="43" fontId="2" fillId="2" borderId="0" xfId="7" applyFont="1" applyFill="1" applyBorder="1"/>
    <xf numFmtId="43" fontId="21" fillId="0" borderId="0" xfId="7" applyFont="1"/>
    <xf numFmtId="0" fontId="4" fillId="0" borderId="0" xfId="3" applyFont="1" applyFill="1" applyBorder="1"/>
    <xf numFmtId="0" fontId="4" fillId="0" borderId="0" xfId="3" applyFont="1" applyFill="1" applyBorder="1" applyAlignment="1"/>
    <xf numFmtId="43" fontId="2" fillId="2" borderId="0" xfId="2" applyNumberFormat="1" applyFont="1" applyFill="1" applyBorder="1"/>
    <xf numFmtId="4" fontId="26" fillId="0" borderId="0" xfId="0" applyNumberFormat="1" applyFont="1" applyAlignment="1">
      <alignment horizontal="justify" vertical="center" wrapText="1"/>
    </xf>
    <xf numFmtId="167" fontId="9" fillId="2" borderId="0" xfId="7" applyNumberFormat="1" applyFont="1" applyFill="1" applyBorder="1" applyAlignment="1">
      <alignment horizontal="right"/>
    </xf>
    <xf numFmtId="49" fontId="25" fillId="0" borderId="3" xfId="0" applyNumberFormat="1" applyFont="1" applyBorder="1" applyAlignment="1">
      <alignment horizontal="center"/>
    </xf>
    <xf numFmtId="0" fontId="3" fillId="2" borderId="0" xfId="3" applyFont="1" applyFill="1" applyBorder="1"/>
    <xf numFmtId="0" fontId="4" fillId="2" borderId="0" xfId="3" applyFont="1" applyFill="1" applyBorder="1"/>
    <xf numFmtId="165" fontId="6" fillId="2" borderId="0" xfId="3" applyNumberFormat="1" applyFont="1" applyFill="1" applyBorder="1"/>
    <xf numFmtId="0" fontId="3" fillId="2" borderId="0" xfId="3" applyFont="1" applyFill="1" applyBorder="1" applyAlignment="1">
      <alignment horizontal="left"/>
    </xf>
    <xf numFmtId="0" fontId="3" fillId="0" borderId="0" xfId="3" applyFont="1" applyAlignment="1">
      <alignment vertical="center"/>
    </xf>
    <xf numFmtId="0" fontId="4" fillId="2" borderId="0" xfId="3" applyFont="1" applyFill="1" applyBorder="1" applyAlignment="1"/>
    <xf numFmtId="43" fontId="26" fillId="0" borderId="0" xfId="7" applyFont="1" applyAlignment="1">
      <alignment horizontal="justify" vertical="center" wrapText="1"/>
    </xf>
    <xf numFmtId="4" fontId="5" fillId="2" borderId="0" xfId="2" applyNumberFormat="1" applyFont="1" applyFill="1" applyBorder="1"/>
    <xf numFmtId="43" fontId="5" fillId="2" borderId="0" xfId="2" applyNumberFormat="1" applyFont="1" applyFill="1" applyBorder="1"/>
    <xf numFmtId="43" fontId="5" fillId="2" borderId="0" xfId="7" applyFont="1" applyFill="1" applyBorder="1"/>
    <xf numFmtId="0" fontId="27" fillId="2" borderId="0" xfId="2" applyFont="1" applyFill="1" applyBorder="1"/>
    <xf numFmtId="0" fontId="27" fillId="2" borderId="10" xfId="2" applyFont="1" applyFill="1" applyBorder="1"/>
    <xf numFmtId="167" fontId="8" fillId="2" borderId="13" xfId="7" applyNumberFormat="1" applyFont="1" applyFill="1" applyBorder="1" applyAlignment="1">
      <alignment horizontal="right"/>
    </xf>
    <xf numFmtId="4" fontId="6" fillId="2" borderId="0" xfId="2" applyNumberFormat="1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8" fillId="2" borderId="9" xfId="2" applyFont="1" applyFill="1" applyBorder="1"/>
    <xf numFmtId="0" fontId="8" fillId="2" borderId="13" xfId="2" applyFont="1" applyFill="1" applyBorder="1"/>
    <xf numFmtId="0" fontId="9" fillId="2" borderId="13" xfId="2" applyFont="1" applyFill="1" applyBorder="1"/>
    <xf numFmtId="167" fontId="9" fillId="2" borderId="12" xfId="8" applyNumberFormat="1" applyFont="1" applyFill="1" applyBorder="1" applyAlignment="1">
      <alignment horizontal="right"/>
    </xf>
    <xf numFmtId="0" fontId="28" fillId="0" borderId="0" xfId="0" applyFont="1"/>
    <xf numFmtId="0" fontId="29" fillId="0" borderId="0" xfId="0" applyFont="1" applyFill="1" applyBorder="1" applyAlignment="1"/>
    <xf numFmtId="0" fontId="24" fillId="0" borderId="0" xfId="0" applyFont="1" applyBorder="1"/>
    <xf numFmtId="164" fontId="24" fillId="0" borderId="0" xfId="0" applyNumberFormat="1" applyFont="1" applyBorder="1"/>
    <xf numFmtId="0" fontId="30" fillId="0" borderId="0" xfId="0" applyFont="1" applyFill="1"/>
    <xf numFmtId="43" fontId="30" fillId="0" borderId="0" xfId="7" applyFont="1" applyFill="1"/>
    <xf numFmtId="0" fontId="31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4" fontId="30" fillId="0" borderId="0" xfId="0" applyNumberFormat="1" applyFont="1" applyFill="1"/>
    <xf numFmtId="4" fontId="32" fillId="0" borderId="29" xfId="0" applyNumberFormat="1" applyFont="1" applyFill="1" applyBorder="1" applyAlignment="1">
      <alignment horizontal="right" vertical="top"/>
    </xf>
    <xf numFmtId="0" fontId="31" fillId="0" borderId="32" xfId="0" applyFont="1" applyFill="1" applyBorder="1" applyAlignment="1">
      <alignment vertical="top"/>
    </xf>
    <xf numFmtId="0" fontId="32" fillId="0" borderId="33" xfId="0" applyFont="1" applyFill="1" applyBorder="1" applyAlignment="1">
      <alignment horizontal="left" vertical="top"/>
    </xf>
    <xf numFmtId="4" fontId="32" fillId="0" borderId="32" xfId="0" applyNumberFormat="1" applyFont="1" applyFill="1" applyBorder="1" applyAlignment="1">
      <alignment horizontal="right" vertical="top"/>
    </xf>
    <xf numFmtId="4" fontId="32" fillId="0" borderId="6" xfId="0" applyNumberFormat="1" applyFont="1" applyFill="1" applyBorder="1" applyAlignment="1">
      <alignment horizontal="right" vertical="top"/>
    </xf>
    <xf numFmtId="0" fontId="32" fillId="0" borderId="30" xfId="0" applyFont="1" applyFill="1" applyBorder="1" applyAlignment="1">
      <alignment vertical="top"/>
    </xf>
    <xf numFmtId="4" fontId="31" fillId="0" borderId="26" xfId="0" applyNumberFormat="1" applyFont="1" applyFill="1" applyBorder="1" applyAlignment="1">
      <alignment horizontal="right"/>
    </xf>
    <xf numFmtId="0" fontId="31" fillId="0" borderId="0" xfId="0" applyFont="1" applyFill="1" applyAlignment="1"/>
    <xf numFmtId="0" fontId="31" fillId="0" borderId="31" xfId="0" applyFont="1" applyFill="1" applyBorder="1" applyAlignment="1">
      <alignment horizontal="left"/>
    </xf>
    <xf numFmtId="4" fontId="31" fillId="0" borderId="0" xfId="0" applyNumberFormat="1" applyFont="1" applyFill="1" applyBorder="1" applyAlignment="1">
      <alignment horizontal="right"/>
    </xf>
    <xf numFmtId="4" fontId="31" fillId="0" borderId="3" xfId="0" applyNumberFormat="1" applyFont="1" applyFill="1" applyBorder="1" applyAlignment="1">
      <alignment horizontal="right"/>
    </xf>
    <xf numFmtId="0" fontId="31" fillId="0" borderId="0" xfId="0" applyFont="1" applyFill="1" applyBorder="1" applyAlignment="1"/>
    <xf numFmtId="0" fontId="31" fillId="0" borderId="22" xfId="0" applyFont="1" applyFill="1" applyBorder="1" applyAlignment="1">
      <alignment horizontal="left"/>
    </xf>
    <xf numFmtId="4" fontId="31" fillId="0" borderId="13" xfId="0" applyNumberFormat="1" applyFont="1" applyFill="1" applyBorder="1" applyAlignment="1">
      <alignment horizontal="right"/>
    </xf>
    <xf numFmtId="4" fontId="33" fillId="0" borderId="13" xfId="8" applyNumberFormat="1" applyFont="1" applyFill="1" applyBorder="1" applyAlignment="1">
      <alignment horizontal="right"/>
    </xf>
    <xf numFmtId="167" fontId="31" fillId="0" borderId="26" xfId="0" applyNumberFormat="1" applyFont="1" applyFill="1" applyBorder="1" applyAlignment="1">
      <alignment horizontal="right"/>
    </xf>
    <xf numFmtId="4" fontId="33" fillId="0" borderId="3" xfId="8" applyNumberFormat="1" applyFont="1" applyFill="1" applyBorder="1" applyAlignment="1">
      <alignment horizontal="right"/>
    </xf>
    <xf numFmtId="4" fontId="32" fillId="0" borderId="26" xfId="0" applyNumberFormat="1" applyFont="1" applyFill="1" applyBorder="1" applyAlignment="1">
      <alignment horizontal="right"/>
    </xf>
    <xf numFmtId="0" fontId="32" fillId="0" borderId="31" xfId="0" applyFont="1" applyFill="1" applyBorder="1" applyAlignment="1">
      <alignment horizontal="left"/>
    </xf>
    <xf numFmtId="167" fontId="32" fillId="0" borderId="26" xfId="0" applyNumberFormat="1" applyFont="1" applyFill="1" applyBorder="1" applyAlignment="1">
      <alignment horizontal="right"/>
    </xf>
    <xf numFmtId="4" fontId="31" fillId="0" borderId="3" xfId="0" applyNumberFormat="1" applyFont="1" applyFill="1" applyBorder="1" applyAlignment="1"/>
    <xf numFmtId="4" fontId="31" fillId="0" borderId="0" xfId="0" applyNumberFormat="1" applyFont="1" applyFill="1" applyAlignment="1"/>
    <xf numFmtId="4" fontId="31" fillId="0" borderId="31" xfId="0" applyNumberFormat="1" applyFont="1" applyFill="1" applyBorder="1" applyAlignment="1">
      <alignment horizontal="left"/>
    </xf>
    <xf numFmtId="0" fontId="31" fillId="0" borderId="22" xfId="0" applyFont="1" applyFill="1" applyBorder="1" applyAlignment="1"/>
    <xf numFmtId="4" fontId="33" fillId="0" borderId="3" xfId="0" applyNumberFormat="1" applyFont="1" applyFill="1" applyBorder="1" applyAlignment="1">
      <alignment horizontal="right"/>
    </xf>
    <xf numFmtId="4" fontId="32" fillId="0" borderId="0" xfId="0" applyNumberFormat="1" applyFont="1" applyFill="1" applyBorder="1" applyAlignment="1">
      <alignment horizontal="right"/>
    </xf>
    <xf numFmtId="4" fontId="32" fillId="0" borderId="3" xfId="0" applyNumberFormat="1" applyFont="1" applyFill="1" applyBorder="1" applyAlignment="1">
      <alignment horizontal="right"/>
    </xf>
    <xf numFmtId="0" fontId="32" fillId="0" borderId="22" xfId="0" applyFont="1" applyFill="1" applyBorder="1" applyAlignment="1">
      <alignment horizontal="left"/>
    </xf>
    <xf numFmtId="4" fontId="38" fillId="0" borderId="26" xfId="0" applyNumberFormat="1" applyFont="1" applyFill="1" applyBorder="1" applyAlignment="1">
      <alignment horizontal="right"/>
    </xf>
    <xf numFmtId="4" fontId="31" fillId="0" borderId="26" xfId="0" applyNumberFormat="1" applyFont="1" applyFill="1" applyBorder="1" applyAlignment="1"/>
    <xf numFmtId="165" fontId="32" fillId="0" borderId="26" xfId="0" applyNumberFormat="1" applyFont="1" applyFill="1" applyBorder="1" applyAlignment="1"/>
    <xf numFmtId="4" fontId="31" fillId="0" borderId="27" xfId="0" applyNumberFormat="1" applyFont="1" applyFill="1" applyBorder="1" applyAlignment="1"/>
    <xf numFmtId="0" fontId="32" fillId="0" borderId="31" xfId="0" applyFont="1" applyFill="1" applyBorder="1" applyAlignment="1"/>
    <xf numFmtId="165" fontId="32" fillId="0" borderId="0" xfId="0" applyNumberFormat="1" applyFont="1" applyFill="1" applyBorder="1" applyAlignment="1"/>
    <xf numFmtId="0" fontId="31" fillId="0" borderId="12" xfId="0" applyFont="1" applyFill="1" applyBorder="1" applyAlignment="1"/>
    <xf numFmtId="165" fontId="32" fillId="0" borderId="29" xfId="0" applyNumberFormat="1" applyFont="1" applyFill="1" applyBorder="1" applyAlignment="1">
      <alignment horizontal="center"/>
    </xf>
    <xf numFmtId="165" fontId="32" fillId="0" borderId="30" xfId="0" applyNumberFormat="1" applyFont="1" applyFill="1" applyBorder="1" applyAlignment="1">
      <alignment horizontal="center"/>
    </xf>
    <xf numFmtId="165" fontId="32" fillId="0" borderId="26" xfId="0" applyNumberFormat="1" applyFont="1" applyFill="1" applyBorder="1" applyAlignment="1">
      <alignment horizontal="center"/>
    </xf>
    <xf numFmtId="0" fontId="31" fillId="0" borderId="28" xfId="0" applyFont="1" applyFill="1" applyBorder="1" applyAlignment="1"/>
    <xf numFmtId="49" fontId="32" fillId="0" borderId="27" xfId="0" applyNumberFormat="1" applyFont="1" applyFill="1" applyBorder="1" applyAlignment="1">
      <alignment horizontal="center"/>
    </xf>
    <xf numFmtId="49" fontId="32" fillId="0" borderId="26" xfId="0" applyNumberFormat="1" applyFont="1" applyFill="1" applyBorder="1" applyAlignment="1">
      <alignment horizontal="center"/>
    </xf>
    <xf numFmtId="0" fontId="31" fillId="0" borderId="25" xfId="0" applyFont="1" applyFill="1" applyBorder="1" applyAlignment="1"/>
    <xf numFmtId="0" fontId="31" fillId="0" borderId="23" xfId="0" applyFont="1" applyFill="1" applyBorder="1" applyAlignment="1"/>
    <xf numFmtId="0" fontId="31" fillId="0" borderId="24" xfId="0" applyFont="1" applyFill="1" applyBorder="1" applyAlignment="1"/>
    <xf numFmtId="0" fontId="40" fillId="0" borderId="0" xfId="0" applyFont="1"/>
    <xf numFmtId="164" fontId="25" fillId="0" borderId="0" xfId="0" applyNumberFormat="1" applyFont="1" applyBorder="1"/>
    <xf numFmtId="4" fontId="0" fillId="0" borderId="0" xfId="0" applyNumberFormat="1"/>
    <xf numFmtId="0" fontId="24" fillId="0" borderId="37" xfId="0" applyFont="1" applyFill="1" applyBorder="1" applyAlignment="1"/>
    <xf numFmtId="0" fontId="25" fillId="0" borderId="38" xfId="0" applyFont="1" applyFill="1" applyBorder="1" applyAlignment="1"/>
    <xf numFmtId="0" fontId="24" fillId="0" borderId="38" xfId="0" applyFont="1" applyFill="1" applyBorder="1" applyAlignment="1"/>
    <xf numFmtId="4" fontId="24" fillId="0" borderId="38" xfId="0" applyNumberFormat="1" applyFont="1" applyFill="1" applyBorder="1" applyAlignment="1">
      <alignment horizontal="right"/>
    </xf>
    <xf numFmtId="0" fontId="24" fillId="0" borderId="38" xfId="0" applyFont="1" applyFill="1" applyBorder="1" applyAlignment="1">
      <alignment horizontal="center"/>
    </xf>
    <xf numFmtId="0" fontId="25" fillId="0" borderId="37" xfId="0" applyFont="1" applyFill="1" applyBorder="1" applyAlignment="1"/>
    <xf numFmtId="0" fontId="25" fillId="0" borderId="38" xfId="0" applyFont="1" applyFill="1" applyBorder="1" applyAlignment="1">
      <alignment horizontal="center"/>
    </xf>
    <xf numFmtId="49" fontId="25" fillId="0" borderId="38" xfId="0" applyNumberFormat="1" applyFont="1" applyFill="1" applyBorder="1" applyAlignment="1">
      <alignment horizontal="center"/>
    </xf>
    <xf numFmtId="4" fontId="24" fillId="0" borderId="38" xfId="0" applyNumberFormat="1" applyFont="1" applyFill="1" applyBorder="1" applyAlignment="1"/>
    <xf numFmtId="0" fontId="25" fillId="0" borderId="39" xfId="0" applyFont="1" applyFill="1" applyBorder="1" applyAlignment="1">
      <alignment horizontal="center"/>
    </xf>
    <xf numFmtId="0" fontId="24" fillId="0" borderId="39" xfId="0" applyFont="1" applyFill="1" applyBorder="1" applyAlignment="1"/>
    <xf numFmtId="164" fontId="24" fillId="0" borderId="0" xfId="0" applyNumberFormat="1" applyFont="1" applyFill="1" applyBorder="1" applyAlignment="1"/>
    <xf numFmtId="171" fontId="24" fillId="0" borderId="0" xfId="0" applyNumberFormat="1" applyFont="1" applyFill="1" applyBorder="1" applyAlignment="1"/>
    <xf numFmtId="0" fontId="0" fillId="0" borderId="0" xfId="0" applyBorder="1"/>
    <xf numFmtId="4" fontId="9" fillId="2" borderId="0" xfId="2" applyNumberFormat="1" applyFont="1" applyFill="1" applyBorder="1"/>
    <xf numFmtId="4" fontId="13" fillId="2" borderId="0" xfId="2" applyNumberFormat="1" applyFont="1" applyFill="1" applyBorder="1"/>
    <xf numFmtId="43" fontId="41" fillId="2" borderId="0" xfId="2" applyNumberFormat="1" applyFont="1" applyFill="1" applyBorder="1"/>
    <xf numFmtId="43" fontId="41" fillId="2" borderId="0" xfId="2" applyNumberFormat="1" applyFont="1" applyFill="1" applyBorder="1" applyAlignment="1">
      <alignment horizontal="left"/>
    </xf>
    <xf numFmtId="0" fontId="2" fillId="2" borderId="0" xfId="2" applyFill="1"/>
    <xf numFmtId="0" fontId="14" fillId="2" borderId="0" xfId="2" applyFont="1" applyFill="1"/>
    <xf numFmtId="0" fontId="5" fillId="2" borderId="0" xfId="2" applyFont="1" applyFill="1"/>
    <xf numFmtId="165" fontId="7" fillId="2" borderId="0" xfId="2" applyNumberFormat="1" applyFont="1" applyFill="1"/>
    <xf numFmtId="0" fontId="7" fillId="2" borderId="0" xfId="2" applyFont="1" applyFill="1"/>
    <xf numFmtId="0" fontId="7" fillId="2" borderId="0" xfId="2" applyFont="1" applyFill="1" applyAlignment="1">
      <alignment horizontal="left"/>
    </xf>
    <xf numFmtId="43" fontId="2" fillId="2" borderId="0" xfId="2" applyNumberFormat="1" applyFill="1"/>
    <xf numFmtId="165" fontId="11" fillId="2" borderId="0" xfId="2" applyNumberFormat="1" applyFont="1" applyFill="1"/>
    <xf numFmtId="0" fontId="11" fillId="2" borderId="0" xfId="2" applyFont="1" applyFill="1"/>
    <xf numFmtId="165" fontId="4" fillId="2" borderId="0" xfId="2" applyNumberFormat="1" applyFont="1" applyFill="1"/>
    <xf numFmtId="165" fontId="3" fillId="2" borderId="0" xfId="2" applyNumberFormat="1" applyFont="1" applyFill="1"/>
    <xf numFmtId="0" fontId="3" fillId="2" borderId="0" xfId="2" applyFont="1" applyFill="1" applyAlignment="1">
      <alignment horizontal="left"/>
    </xf>
    <xf numFmtId="165" fontId="9" fillId="2" borderId="0" xfId="2" applyNumberFormat="1" applyFont="1" applyFill="1"/>
    <xf numFmtId="165" fontId="8" fillId="2" borderId="0" xfId="2" applyNumberFormat="1" applyFont="1" applyFill="1" applyAlignment="1">
      <alignment horizontal="left"/>
    </xf>
    <xf numFmtId="0" fontId="8" fillId="2" borderId="0" xfId="3" applyFont="1" applyFill="1" applyAlignment="1">
      <alignment horizontal="left"/>
    </xf>
    <xf numFmtId="0" fontId="8" fillId="2" borderId="0" xfId="2" applyFont="1" applyFill="1" applyAlignment="1">
      <alignment horizontal="left"/>
    </xf>
    <xf numFmtId="4" fontId="2" fillId="2" borderId="0" xfId="2" applyNumberFormat="1" applyFill="1"/>
    <xf numFmtId="0" fontId="8" fillId="2" borderId="0" xfId="3" applyFont="1" applyFill="1"/>
    <xf numFmtId="0" fontId="9" fillId="2" borderId="0" xfId="2" applyFont="1" applyFill="1"/>
    <xf numFmtId="165" fontId="8" fillId="2" borderId="0" xfId="2" applyNumberFormat="1" applyFont="1" applyFill="1"/>
    <xf numFmtId="0" fontId="8" fillId="2" borderId="0" xfId="2" applyFont="1" applyFill="1"/>
    <xf numFmtId="173" fontId="2" fillId="2" borderId="0" xfId="2" applyNumberFormat="1" applyFill="1" applyBorder="1"/>
    <xf numFmtId="172" fontId="2" fillId="2" borderId="0" xfId="2" applyNumberFormat="1" applyFill="1" applyBorder="1"/>
    <xf numFmtId="0" fontId="2" fillId="2" borderId="0" xfId="2" applyFill="1" applyAlignment="1">
      <alignment horizontal="right"/>
    </xf>
    <xf numFmtId="165" fontId="9" fillId="2" borderId="0" xfId="2" applyNumberFormat="1" applyFont="1" applyFill="1" applyProtection="1">
      <protection locked="0"/>
    </xf>
    <xf numFmtId="0" fontId="2" fillId="2" borderId="0" xfId="2" applyFill="1" applyBorder="1"/>
    <xf numFmtId="4" fontId="6" fillId="2" borderId="0" xfId="2" applyNumberFormat="1" applyFont="1" applyFill="1"/>
    <xf numFmtId="4" fontId="24" fillId="0" borderId="0" xfId="0" applyNumberFormat="1" applyFont="1" applyBorder="1" applyAlignment="1">
      <alignment horizontal="right"/>
    </xf>
    <xf numFmtId="4" fontId="16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left"/>
    </xf>
    <xf numFmtId="167" fontId="2" fillId="2" borderId="0" xfId="2" applyNumberFormat="1" applyFill="1"/>
    <xf numFmtId="4" fontId="2" fillId="0" borderId="0" xfId="2" applyNumberFormat="1"/>
    <xf numFmtId="165" fontId="8" fillId="2" borderId="0" xfId="2" applyNumberFormat="1" applyFont="1" applyFill="1" applyProtection="1">
      <protection locked="0"/>
    </xf>
    <xf numFmtId="169" fontId="23" fillId="0" borderId="0" xfId="0" applyNumberFormat="1" applyFont="1"/>
    <xf numFmtId="0" fontId="2" fillId="0" borderId="0" xfId="2"/>
    <xf numFmtId="172" fontId="2" fillId="2" borderId="0" xfId="2" applyNumberFormat="1" applyFill="1"/>
    <xf numFmtId="169" fontId="0" fillId="4" borderId="0" xfId="0" applyNumberFormat="1" applyFill="1"/>
    <xf numFmtId="172" fontId="14" fillId="2" borderId="0" xfId="2" applyNumberFormat="1" applyFont="1" applyFill="1"/>
    <xf numFmtId="0" fontId="2" fillId="2" borderId="1" xfId="2" applyFill="1" applyBorder="1"/>
    <xf numFmtId="0" fontId="42" fillId="2" borderId="0" xfId="2" applyFont="1" applyFill="1"/>
    <xf numFmtId="167" fontId="9" fillId="0" borderId="3" xfId="7" applyNumberFormat="1" applyFont="1" applyFill="1" applyBorder="1" applyAlignment="1">
      <alignment horizontal="right"/>
    </xf>
    <xf numFmtId="167" fontId="9" fillId="0" borderId="13" xfId="7" applyNumberFormat="1" applyFont="1" applyFill="1" applyBorder="1" applyAlignment="1">
      <alignment horizontal="right"/>
    </xf>
    <xf numFmtId="167" fontId="8" fillId="0" borderId="3" xfId="7" applyNumberFormat="1" applyFont="1" applyFill="1" applyBorder="1" applyAlignment="1">
      <alignment horizontal="right"/>
    </xf>
    <xf numFmtId="40" fontId="8" fillId="0" borderId="6" xfId="8" applyNumberFormat="1" applyFont="1" applyFill="1" applyBorder="1" applyAlignment="1">
      <alignment horizontal="right" vertical="top"/>
    </xf>
    <xf numFmtId="167" fontId="3" fillId="2" borderId="0" xfId="8" applyNumberFormat="1" applyFont="1" applyFill="1" applyBorder="1" applyAlignment="1">
      <alignment horizontal="right"/>
    </xf>
    <xf numFmtId="0" fontId="16" fillId="2" borderId="0" xfId="2" applyFont="1" applyFill="1" applyAlignment="1">
      <alignment horizontal="center"/>
    </xf>
    <xf numFmtId="167" fontId="8" fillId="0" borderId="0" xfId="7" applyNumberFormat="1" applyFont="1" applyFill="1" applyBorder="1" applyAlignment="1">
      <alignment horizontal="right"/>
    </xf>
    <xf numFmtId="4" fontId="43" fillId="0" borderId="0" xfId="0" applyNumberFormat="1" applyFont="1"/>
    <xf numFmtId="0" fontId="23" fillId="3" borderId="0" xfId="0" applyFont="1" applyFill="1"/>
    <xf numFmtId="0" fontId="3" fillId="2" borderId="1" xfId="2" applyFont="1" applyFill="1" applyBorder="1"/>
    <xf numFmtId="0" fontId="9" fillId="0" borderId="1" xfId="2" applyFont="1" applyFill="1" applyBorder="1" applyAlignment="1">
      <alignment horizontal="left"/>
    </xf>
    <xf numFmtId="4" fontId="25" fillId="0" borderId="1" xfId="0" applyNumberFormat="1" applyFont="1" applyBorder="1"/>
    <xf numFmtId="4" fontId="24" fillId="0" borderId="3" xfId="0" applyNumberFormat="1" applyFont="1" applyBorder="1"/>
    <xf numFmtId="4" fontId="25" fillId="0" borderId="12" xfId="0" applyNumberFormat="1" applyFont="1" applyBorder="1"/>
    <xf numFmtId="4" fontId="25" fillId="0" borderId="3" xfId="0" applyNumberFormat="1" applyFont="1" applyBorder="1"/>
    <xf numFmtId="4" fontId="8" fillId="0" borderId="3" xfId="7" applyNumberFormat="1" applyFont="1" applyFill="1" applyBorder="1" applyAlignment="1">
      <alignment horizontal="right"/>
    </xf>
    <xf numFmtId="4" fontId="9" fillId="0" borderId="3" xfId="7" applyNumberFormat="1" applyFont="1" applyFill="1" applyBorder="1" applyAlignment="1">
      <alignment horizontal="right"/>
    </xf>
    <xf numFmtId="4" fontId="4" fillId="2" borderId="1" xfId="8" applyNumberFormat="1" applyFont="1" applyFill="1" applyBorder="1" applyAlignment="1">
      <alignment horizontal="right"/>
    </xf>
    <xf numFmtId="4" fontId="4" fillId="2" borderId="3" xfId="8" applyNumberFormat="1" applyFont="1" applyFill="1" applyBorder="1" applyAlignment="1">
      <alignment horizontal="right"/>
    </xf>
    <xf numFmtId="4" fontId="3" fillId="2" borderId="1" xfId="8" applyNumberFormat="1" applyFont="1" applyFill="1" applyBorder="1" applyAlignment="1">
      <alignment horizontal="right"/>
    </xf>
    <xf numFmtId="4" fontId="3" fillId="2" borderId="3" xfId="8" applyNumberFormat="1" applyFont="1" applyFill="1" applyBorder="1" applyAlignment="1">
      <alignment horizontal="right"/>
    </xf>
    <xf numFmtId="4" fontId="8" fillId="2" borderId="3" xfId="7" applyNumberFormat="1" applyFont="1" applyFill="1" applyBorder="1" applyAlignment="1">
      <alignment horizontal="right"/>
    </xf>
    <xf numFmtId="4" fontId="9" fillId="2" borderId="3" xfId="7" applyNumberFormat="1" applyFont="1" applyFill="1" applyBorder="1" applyAlignment="1">
      <alignment horizontal="right"/>
    </xf>
    <xf numFmtId="4" fontId="8" fillId="2" borderId="6" xfId="8" applyNumberFormat="1" applyFont="1" applyFill="1" applyBorder="1" applyAlignment="1">
      <alignment horizontal="right" vertical="top"/>
    </xf>
    <xf numFmtId="164" fontId="24" fillId="0" borderId="52" xfId="0" applyNumberFormat="1" applyFont="1" applyFill="1" applyBorder="1" applyAlignment="1"/>
    <xf numFmtId="4" fontId="25" fillId="0" borderId="52" xfId="0" applyNumberFormat="1" applyFont="1" applyFill="1" applyBorder="1" applyAlignment="1"/>
    <xf numFmtId="164" fontId="25" fillId="0" borderId="52" xfId="0" applyNumberFormat="1" applyFont="1" applyFill="1" applyBorder="1" applyAlignment="1"/>
    <xf numFmtId="4" fontId="25" fillId="0" borderId="52" xfId="0" applyNumberFormat="1" applyFont="1" applyFill="1" applyBorder="1" applyAlignment="1">
      <alignment horizontal="right"/>
    </xf>
    <xf numFmtId="4" fontId="24" fillId="0" borderId="52" xfId="0" applyNumberFormat="1" applyFont="1" applyFill="1" applyBorder="1" applyAlignment="1">
      <alignment horizontal="right"/>
    </xf>
    <xf numFmtId="43" fontId="21" fillId="0" borderId="0" xfId="7" applyFont="1" applyBorder="1"/>
    <xf numFmtId="164" fontId="24" fillId="2" borderId="0" xfId="0" applyNumberFormat="1" applyFont="1" applyFill="1" applyBorder="1"/>
    <xf numFmtId="4" fontId="0" fillId="0" borderId="0" xfId="0" applyNumberFormat="1" applyBorder="1"/>
    <xf numFmtId="164" fontId="0" fillId="0" borderId="0" xfId="0" applyNumberFormat="1" applyBorder="1"/>
    <xf numFmtId="164" fontId="24" fillId="0" borderId="53" xfId="0" applyNumberFormat="1" applyFont="1" applyFill="1" applyBorder="1" applyAlignment="1"/>
    <xf numFmtId="164" fontId="24" fillId="0" borderId="52" xfId="0" applyNumberFormat="1" applyFont="1" applyFill="1" applyBorder="1" applyAlignment="1">
      <alignment horizontal="right"/>
    </xf>
    <xf numFmtId="4" fontId="24" fillId="0" borderId="52" xfId="0" applyNumberFormat="1" applyFont="1" applyFill="1" applyBorder="1" applyAlignment="1"/>
    <xf numFmtId="164" fontId="24" fillId="0" borderId="54" xfId="0" applyNumberFormat="1" applyFont="1" applyFill="1" applyBorder="1" applyAlignment="1"/>
    <xf numFmtId="164" fontId="24" fillId="0" borderId="55" xfId="0" applyNumberFormat="1" applyFont="1" applyFill="1" applyBorder="1" applyAlignment="1"/>
    <xf numFmtId="164" fontId="24" fillId="0" borderId="56" xfId="0" applyNumberFormat="1" applyFont="1" applyFill="1" applyBorder="1" applyAlignment="1"/>
    <xf numFmtId="4" fontId="24" fillId="0" borderId="56" xfId="0" applyNumberFormat="1" applyFont="1" applyFill="1" applyBorder="1" applyAlignment="1">
      <alignment horizontal="right"/>
    </xf>
    <xf numFmtId="4" fontId="25" fillId="0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4" fontId="25" fillId="0" borderId="56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165" fontId="9" fillId="2" borderId="3" xfId="2" applyNumberFormat="1" applyFont="1" applyFill="1" applyBorder="1" applyAlignment="1" applyProtection="1">
      <alignment horizontal="right"/>
      <protection locked="0"/>
    </xf>
    <xf numFmtId="165" fontId="8" fillId="2" borderId="3" xfId="2" applyNumberFormat="1" applyFont="1" applyFill="1" applyBorder="1" applyAlignment="1" applyProtection="1">
      <alignment horizontal="right"/>
      <protection locked="0"/>
    </xf>
    <xf numFmtId="165" fontId="9" fillId="2" borderId="0" xfId="2" applyNumberFormat="1" applyFont="1" applyFill="1" applyAlignment="1" applyProtection="1">
      <alignment horizontal="right"/>
      <protection locked="0"/>
    </xf>
    <xf numFmtId="165" fontId="8" fillId="2" borderId="0" xfId="2" applyNumberFormat="1" applyFont="1" applyFill="1" applyAlignment="1" applyProtection="1">
      <alignment horizontal="right"/>
      <protection locked="0"/>
    </xf>
    <xf numFmtId="165" fontId="9" fillId="2" borderId="6" xfId="2" applyNumberFormat="1" applyFont="1" applyFill="1" applyBorder="1" applyAlignment="1" applyProtection="1">
      <alignment horizontal="right" vertical="top"/>
      <protection locked="0"/>
    </xf>
    <xf numFmtId="43" fontId="9" fillId="2" borderId="0" xfId="2" applyNumberFormat="1" applyFont="1" applyFill="1"/>
    <xf numFmtId="167" fontId="9" fillId="2" borderId="0" xfId="2" applyNumberFormat="1" applyFont="1" applyFill="1"/>
    <xf numFmtId="0" fontId="31" fillId="2" borderId="0" xfId="0" applyFont="1" applyFill="1"/>
    <xf numFmtId="4" fontId="31" fillId="2" borderId="3" xfId="0" applyNumberFormat="1" applyFont="1" applyFill="1" applyBorder="1" applyAlignment="1"/>
    <xf numFmtId="4" fontId="31" fillId="2" borderId="0" xfId="0" applyNumberFormat="1" applyFont="1" applyFill="1" applyBorder="1" applyAlignment="1"/>
    <xf numFmtId="4" fontId="31" fillId="2" borderId="3" xfId="0" applyNumberFormat="1" applyFont="1" applyFill="1" applyBorder="1" applyAlignment="1">
      <alignment horizontal="right"/>
    </xf>
    <xf numFmtId="4" fontId="31" fillId="2" borderId="0" xfId="0" applyNumberFormat="1" applyFont="1" applyFill="1" applyBorder="1" applyAlignment="1">
      <alignment horizontal="right"/>
    </xf>
    <xf numFmtId="4" fontId="33" fillId="2" borderId="13" xfId="8" applyNumberFormat="1" applyFont="1" applyFill="1" applyBorder="1" applyAlignment="1">
      <alignment horizontal="right"/>
    </xf>
    <xf numFmtId="4" fontId="31" fillId="2" borderId="13" xfId="0" applyNumberFormat="1" applyFont="1" applyFill="1" applyBorder="1" applyAlignment="1">
      <alignment horizontal="right"/>
    </xf>
    <xf numFmtId="167" fontId="31" fillId="2" borderId="3" xfId="0" applyNumberFormat="1" applyFont="1" applyFill="1" applyBorder="1" applyAlignment="1">
      <alignment horizontal="right"/>
    </xf>
    <xf numFmtId="167" fontId="31" fillId="2" borderId="0" xfId="0" applyNumberFormat="1" applyFont="1" applyFill="1" applyBorder="1" applyAlignment="1">
      <alignment horizontal="right"/>
    </xf>
    <xf numFmtId="0" fontId="31" fillId="2" borderId="22" xfId="0" applyFont="1" applyFill="1" applyBorder="1" applyAlignment="1">
      <alignment horizontal="left"/>
    </xf>
    <xf numFmtId="0" fontId="31" fillId="2" borderId="0" xfId="0" applyFont="1" applyFill="1" applyAlignment="1"/>
    <xf numFmtId="0" fontId="31" fillId="2" borderId="0" xfId="0" applyFont="1" applyFill="1" applyBorder="1" applyAlignment="1"/>
    <xf numFmtId="4" fontId="33" fillId="2" borderId="3" xfId="8" applyNumberFormat="1" applyFont="1" applyFill="1" applyBorder="1" applyAlignment="1">
      <alignment horizontal="right"/>
    </xf>
    <xf numFmtId="0" fontId="31" fillId="2" borderId="31" xfId="0" applyFont="1" applyFill="1" applyBorder="1" applyAlignment="1">
      <alignment horizontal="left"/>
    </xf>
    <xf numFmtId="0" fontId="31" fillId="0" borderId="7" xfId="0" applyFont="1" applyFill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0" xfId="0" applyNumberFormat="1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center" vertical="center" wrapText="1"/>
    </xf>
    <xf numFmtId="0" fontId="32" fillId="0" borderId="36" xfId="0" applyFont="1" applyFill="1" applyBorder="1" applyAlignment="1">
      <alignment horizontal="center" vertical="center" wrapText="1"/>
    </xf>
    <xf numFmtId="165" fontId="32" fillId="0" borderId="7" xfId="0" applyNumberFormat="1" applyFont="1" applyFill="1" applyBorder="1" applyAlignment="1">
      <alignment horizontal="center" vertical="center" wrapText="1"/>
    </xf>
    <xf numFmtId="165" fontId="32" fillId="0" borderId="8" xfId="0" applyNumberFormat="1" applyFont="1" applyFill="1" applyBorder="1" applyAlignment="1">
      <alignment horizontal="center" vertical="center" wrapText="1"/>
    </xf>
    <xf numFmtId="165" fontId="32" fillId="0" borderId="9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/>
    </xf>
    <xf numFmtId="0" fontId="17" fillId="0" borderId="41" xfId="0" applyFont="1" applyFill="1" applyBorder="1"/>
    <xf numFmtId="0" fontId="17" fillId="0" borderId="40" xfId="0" applyFont="1" applyFill="1" applyBorder="1"/>
    <xf numFmtId="0" fontId="25" fillId="0" borderId="51" xfId="0" applyFont="1" applyFill="1" applyBorder="1" applyAlignment="1">
      <alignment horizontal="center" vertical="center"/>
    </xf>
    <xf numFmtId="0" fontId="17" fillId="0" borderId="50" xfId="0" applyFont="1" applyFill="1" applyBorder="1"/>
    <xf numFmtId="0" fontId="17" fillId="0" borderId="49" xfId="0" applyFont="1" applyFill="1" applyBorder="1"/>
    <xf numFmtId="0" fontId="25" fillId="0" borderId="44" xfId="0" applyFont="1" applyFill="1" applyBorder="1" applyAlignment="1">
      <alignment horizontal="center" vertical="center"/>
    </xf>
    <xf numFmtId="0" fontId="0" fillId="0" borderId="26" xfId="0" applyFont="1" applyFill="1" applyBorder="1" applyAlignment="1"/>
    <xf numFmtId="0" fontId="17" fillId="0" borderId="43" xfId="0" applyFont="1" applyFill="1" applyBorder="1"/>
    <xf numFmtId="0" fontId="25" fillId="0" borderId="48" xfId="0" applyFont="1" applyFill="1" applyBorder="1" applyAlignment="1">
      <alignment horizontal="center" vertical="center"/>
    </xf>
    <xf numFmtId="0" fontId="17" fillId="0" borderId="29" xfId="0" applyFont="1" applyFill="1" applyBorder="1"/>
    <xf numFmtId="0" fontId="17" fillId="0" borderId="47" xfId="0" applyFont="1" applyFill="1" applyBorder="1"/>
    <xf numFmtId="0" fontId="25" fillId="0" borderId="46" xfId="0" applyFont="1" applyFill="1" applyBorder="1" applyAlignment="1">
      <alignment horizontal="center" vertical="center"/>
    </xf>
    <xf numFmtId="0" fontId="17" fillId="0" borderId="27" xfId="0" applyFont="1" applyFill="1" applyBorder="1"/>
    <xf numFmtId="0" fontId="17" fillId="0" borderId="45" xfId="0" applyFont="1" applyFill="1" applyBorder="1"/>
    <xf numFmtId="0" fontId="3" fillId="2" borderId="0" xfId="3" applyFont="1" applyFill="1" applyBorder="1" applyAlignment="1">
      <alignment horizontal="justify" vertical="justify" wrapText="1"/>
    </xf>
    <xf numFmtId="0" fontId="4" fillId="2" borderId="0" xfId="3" applyFont="1" applyFill="1" applyAlignment="1">
      <alignment horizontal="justify" vertical="justify" wrapText="1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9" fillId="2" borderId="2" xfId="2" applyFont="1" applyFill="1" applyBorder="1" applyAlignment="1">
      <alignment wrapText="1"/>
    </xf>
    <xf numFmtId="0" fontId="9" fillId="2" borderId="4" xfId="2" applyFont="1" applyFill="1" applyBorder="1" applyAlignment="1">
      <alignment wrapText="1"/>
    </xf>
    <xf numFmtId="0" fontId="9" fillId="2" borderId="0" xfId="2" applyFont="1" applyFill="1" applyAlignment="1">
      <alignment wrapText="1"/>
    </xf>
    <xf numFmtId="0" fontId="9" fillId="2" borderId="13" xfId="2" applyFont="1" applyFill="1" applyBorder="1" applyAlignment="1">
      <alignment wrapText="1"/>
    </xf>
    <xf numFmtId="0" fontId="16" fillId="2" borderId="0" xfId="2" applyFont="1" applyFill="1" applyAlignment="1">
      <alignment horizontal="center"/>
    </xf>
    <xf numFmtId="0" fontId="8" fillId="2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wrapText="1"/>
    </xf>
    <xf numFmtId="0" fontId="3" fillId="2" borderId="1" xfId="2" applyFont="1" applyFill="1" applyBorder="1" applyAlignment="1">
      <alignment horizontal="left" wrapText="1"/>
    </xf>
    <xf numFmtId="0" fontId="4" fillId="2" borderId="0" xfId="2" applyFont="1" applyFill="1" applyBorder="1" applyAlignment="1">
      <alignment wrapText="1"/>
    </xf>
    <xf numFmtId="0" fontId="4" fillId="2" borderId="13" xfId="2" applyFont="1" applyFill="1" applyBorder="1" applyAlignment="1">
      <alignment wrapText="1"/>
    </xf>
    <xf numFmtId="0" fontId="4" fillId="2" borderId="10" xfId="2" applyFont="1" applyFill="1" applyBorder="1" applyAlignment="1">
      <alignment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165" fontId="8" fillId="2" borderId="3" xfId="2" applyNumberFormat="1" applyFont="1" applyFill="1" applyBorder="1" applyAlignment="1">
      <alignment horizontal="center" vertical="center" wrapText="1"/>
    </xf>
    <xf numFmtId="165" fontId="8" fillId="2" borderId="6" xfId="2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3" xfId="2"/>
    <cellStyle name="Normal 3 2" xfId="3"/>
    <cellStyle name="Normal 4" xfId="4"/>
    <cellStyle name="Normal 5" xfId="5"/>
    <cellStyle name="Normal 6" xfId="6"/>
    <cellStyle name="Separador de milhares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133350</xdr:rowOff>
    </xdr:from>
    <xdr:to>
      <xdr:col>7</xdr:col>
      <xdr:colOff>552450</xdr:colOff>
      <xdr:row>4</xdr:row>
      <xdr:rowOff>95250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5" y="133350"/>
          <a:ext cx="2105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oneCellAnchor>
    <xdr:from>
      <xdr:col>0</xdr:col>
      <xdr:colOff>1</xdr:colOff>
      <xdr:row>64</xdr:row>
      <xdr:rowOff>2278</xdr:rowOff>
    </xdr:from>
    <xdr:ext cx="9744074" cy="1636022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" y="8517628"/>
          <a:ext cx="9744074" cy="16360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7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Celso Luiz Moretti                                                                                                                                  </a:t>
          </a:r>
          <a:r>
            <a:rPr lang="pt-BR" sz="7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Tiago Toledo Ferreira</a:t>
          </a:r>
          <a:r>
            <a:rPr lang="pt-BR" sz="7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7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					</a:t>
          </a:r>
          <a:endParaRPr lang="pt-BR" sz="7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7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Presidente                                                                                                                                                  Diretor-Executivo de Gestão Institucional 		 			                                      </a:t>
          </a:r>
          <a:endParaRPr lang="pt-BR" sz="7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7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080.210.298-03                                                                                                                                </a:t>
          </a:r>
          <a:r>
            <a:rPr lang="pt-BR" sz="7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051.727.796-47</a:t>
          </a:r>
          <a:r>
            <a:rPr lang="pt-BR" sz="7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						</a:t>
          </a:r>
          <a:endParaRPr lang="pt-BR" sz="7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pt-BR" sz="7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7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7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7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>
            <a:lnSpc>
              <a:spcPts val="700"/>
            </a:lnSpc>
          </a:pPr>
          <a:r>
            <a:rPr lang="pt-BR" sz="7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Bruno Coelho</a:t>
          </a:r>
          <a:r>
            <a:rPr lang="pt-BR" sz="7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Soares                                                                                        	</a:t>
          </a:r>
          <a:r>
            <a:rPr lang="pt-BR" sz="7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Susy Darlen Barros da Penha</a:t>
          </a:r>
          <a:endParaRPr lang="pt-BR" sz="7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pt-BR" sz="7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Gerente Financeiro e Contábil                                                                            	</a:t>
          </a:r>
          <a:r>
            <a:rPr lang="pt-BR" sz="7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Contadora – CRC – DF 007472/O-2</a:t>
          </a:r>
          <a:endParaRPr lang="pt-BR" sz="7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r>
            <a:rPr lang="pt-BR" sz="7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026.328.954-05                                                                                         	</a:t>
          </a:r>
          <a:r>
            <a:rPr lang="pt-BR" sz="7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399.778.381-00</a:t>
          </a:r>
          <a:endParaRPr lang="pt-BR" sz="7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pt-BR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3905250</xdr:colOff>
      <xdr:row>2</xdr:row>
      <xdr:rowOff>47625</xdr:rowOff>
    </xdr:from>
    <xdr:to>
      <xdr:col>0</xdr:col>
      <xdr:colOff>5972175</xdr:colOff>
      <xdr:row>6</xdr:row>
      <xdr:rowOff>38100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8625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oneCellAnchor>
    <xdr:from>
      <xdr:col>0</xdr:col>
      <xdr:colOff>0</xdr:colOff>
      <xdr:row>60</xdr:row>
      <xdr:rowOff>163286</xdr:rowOff>
    </xdr:from>
    <xdr:ext cx="11484428" cy="304800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FDB1A34B-95B0-41FA-8C9D-EF8147459E18}"/>
            </a:ext>
          </a:extLst>
        </xdr:cNvPr>
        <xdr:cNvSpPr txBox="1"/>
      </xdr:nvSpPr>
      <xdr:spPr>
        <a:xfrm>
          <a:off x="0" y="12382500"/>
          <a:ext cx="11484428" cy="3048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Celso Luiz Moretti                                                                                                                                  </a:t>
          </a:r>
          <a:r>
            <a:rPr lang="pt-B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Tiago Toledo Ferreira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		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Presidente                                                                                                                                                  Diretor-Executivo de Gestão Institucional 		 		                                      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080.210.298-03                                                                                                             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051.727.796-47</a:t>
          </a: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			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eaLnBrk="1" fontAlgn="auto" latinLnBrk="0" hangingPunct="1">
            <a:lnSpc>
              <a:spcPts val="700"/>
            </a:lnSpc>
          </a:pP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Bruno Coelho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Soares                                                                                            	                 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Susy Darlen Barros da Penha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Gerente Financeiro e Contábil                                                                            	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Contadora – CRC – DF 007472/O-2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026.328.954-05                                                                                         </a:t>
          </a:r>
          <a:r>
            <a:rPr lang="pt-BR" sz="100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           </a:t>
          </a: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399.778.381-00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pt-BR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3038475</xdr:colOff>
      <xdr:row>1</xdr:row>
      <xdr:rowOff>76200</xdr:rowOff>
    </xdr:from>
    <xdr:to>
      <xdr:col>1</xdr:col>
      <xdr:colOff>76200</xdr:colOff>
      <xdr:row>6</xdr:row>
      <xdr:rowOff>85725</xdr:rowOff>
    </xdr:to>
    <xdr:pic>
      <xdr:nvPicPr>
        <xdr:cNvPr id="83989" name="Picture 3">
          <a:extLst>
            <a:ext uri="{FF2B5EF4-FFF2-40B4-BE49-F238E27FC236}">
              <a16:creationId xmlns:a16="http://schemas.microsoft.com/office/drawing/2014/main" xmlns="" id="{00000000-0008-0000-0200-000015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8475" y="238125"/>
          <a:ext cx="20859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13608</xdr:colOff>
      <xdr:row>32</xdr:row>
      <xdr:rowOff>0</xdr:rowOff>
    </xdr:from>
    <xdr:ext cx="8103289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13608" y="6490607"/>
          <a:ext cx="81032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0</xdr:col>
      <xdr:colOff>0</xdr:colOff>
      <xdr:row>21</xdr:row>
      <xdr:rowOff>40821</xdr:rowOff>
    </xdr:from>
    <xdr:ext cx="7591424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0" y="4517571"/>
          <a:ext cx="75914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9744074" cy="163602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80E69066-A160-4012-AF7C-FA4B96886E0E}"/>
            </a:ext>
          </a:extLst>
        </xdr:cNvPr>
        <xdr:cNvSpPr txBox="1"/>
      </xdr:nvSpPr>
      <xdr:spPr>
        <a:xfrm>
          <a:off x="0" y="5453063"/>
          <a:ext cx="9744074" cy="16360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Celso Luiz Moretti                                                                                                                                  </a:t>
          </a:r>
          <a:r>
            <a:rPr lang="pt-B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Tiago Toledo Ferreira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Presidente                                                                                                                                                  Diretor-Executivo de Gestão Institucional 		                                       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080.210.298-03                                                                                                             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051.727.796-47</a:t>
          </a: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			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>
            <a:lnSpc>
              <a:spcPts val="700"/>
            </a:lnSpc>
          </a:pP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Bruno Coelho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Soares                                                                                        	                  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Susy Darlen Barros da Penha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Gerente Financeiro e Contábil                                                                            	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Contadora – CRC – DF 007472/O-2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026.328.954-05                                                                                         	 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399.778.381-00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pt-BR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1343025</xdr:colOff>
      <xdr:row>0</xdr:row>
      <xdr:rowOff>47625</xdr:rowOff>
    </xdr:from>
    <xdr:to>
      <xdr:col>2</xdr:col>
      <xdr:colOff>1343025</xdr:colOff>
      <xdr:row>4</xdr:row>
      <xdr:rowOff>95250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xmlns="" id="{681029DC-D574-45BA-BC3D-315706A20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47625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1533525</xdr:colOff>
      <xdr:row>0</xdr:row>
      <xdr:rowOff>0</xdr:rowOff>
    </xdr:from>
    <xdr:to>
      <xdr:col>2</xdr:col>
      <xdr:colOff>3333750</xdr:colOff>
      <xdr:row>5</xdr:row>
      <xdr:rowOff>66675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563FB80E-01CA-4AE2-8233-806E63B70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0"/>
          <a:ext cx="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1343025</xdr:colOff>
      <xdr:row>0</xdr:row>
      <xdr:rowOff>47625</xdr:rowOff>
    </xdr:from>
    <xdr:to>
      <xdr:col>2</xdr:col>
      <xdr:colOff>1343025</xdr:colOff>
      <xdr:row>4</xdr:row>
      <xdr:rowOff>95250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xmlns="" id="{EAF234A5-BD52-47C0-8139-4A040926E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47625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1533525</xdr:colOff>
      <xdr:row>0</xdr:row>
      <xdr:rowOff>0</xdr:rowOff>
    </xdr:from>
    <xdr:to>
      <xdr:col>2</xdr:col>
      <xdr:colOff>3333750</xdr:colOff>
      <xdr:row>5</xdr:row>
      <xdr:rowOff>66675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xmlns="" id="{BB4B5349-DA65-483D-83F8-789D8D10F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0" y="0"/>
          <a:ext cx="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88</xdr:row>
      <xdr:rowOff>0</xdr:rowOff>
    </xdr:from>
    <xdr:ext cx="9744074" cy="1636022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6554507A-D019-4B16-BB62-DF938D42BD71}"/>
            </a:ext>
          </a:extLst>
        </xdr:cNvPr>
        <xdr:cNvSpPr txBox="1"/>
      </xdr:nvSpPr>
      <xdr:spPr>
        <a:xfrm>
          <a:off x="0" y="15382875"/>
          <a:ext cx="9744074" cy="16360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Celso Luiz Moretti                                                                                                                                  </a:t>
          </a:r>
          <a:r>
            <a:rPr lang="pt-B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Tiago Toledo Ferreira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Presidente                                                                                                                                                  Diretor-Executivo de Gestão Institucional 		                                       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080.210.298-03                                                                                                             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051.727.796-47</a:t>
          </a: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			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>
            <a:lnSpc>
              <a:spcPts val="700"/>
            </a:lnSpc>
          </a:pP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Bruno Coelho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Soares                                                                                        	                  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Susy Darlen Barros da Penha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Gerente Financeiro e Contábil                                                                            	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Contadora – CRC – DF 007472/O-2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026.328.954-05                                                                                         	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399.778.381-00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pt-BR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152400</xdr:rowOff>
    </xdr:from>
    <xdr:to>
      <xdr:col>3</xdr:col>
      <xdr:colOff>1257300</xdr:colOff>
      <xdr:row>6</xdr:row>
      <xdr:rowOff>0</xdr:rowOff>
    </xdr:to>
    <xdr:pic>
      <xdr:nvPicPr>
        <xdr:cNvPr id="16042" name="Picture 3">
          <a:extLst>
            <a:ext uri="{FF2B5EF4-FFF2-40B4-BE49-F238E27FC236}">
              <a16:creationId xmlns:a16="http://schemas.microsoft.com/office/drawing/2014/main" xmlns="" id="{00000000-0008-0000-0400-0000AA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6625" y="152400"/>
          <a:ext cx="20859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13607</xdr:colOff>
      <xdr:row>44</xdr:row>
      <xdr:rowOff>106590</xdr:rowOff>
    </xdr:from>
    <xdr:ext cx="836438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13607" y="10214996"/>
          <a:ext cx="8364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0</xdr:col>
      <xdr:colOff>0</xdr:colOff>
      <xdr:row>38</xdr:row>
      <xdr:rowOff>78922</xdr:rowOff>
    </xdr:from>
    <xdr:ext cx="8195916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0" y="8996703"/>
          <a:ext cx="8195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0</xdr:col>
      <xdr:colOff>0</xdr:colOff>
      <xdr:row>40</xdr:row>
      <xdr:rowOff>0</xdr:rowOff>
    </xdr:from>
    <xdr:ext cx="9744074" cy="1636022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97CD8CD1-364A-4F24-BDF1-83F8AF55ED26}"/>
            </a:ext>
          </a:extLst>
        </xdr:cNvPr>
        <xdr:cNvSpPr txBox="1"/>
      </xdr:nvSpPr>
      <xdr:spPr>
        <a:xfrm>
          <a:off x="0" y="9060656"/>
          <a:ext cx="9744074" cy="16360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Celso Luiz Moretti                                                                                                                                  </a:t>
          </a:r>
          <a:r>
            <a:rPr lang="pt-B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Tiago Toledo Ferreira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Presidente                                                                                                                                                  Diretor-Executivo de Gestão Institucional 		                                       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080.210.298-03                                                                                                             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051.727.796-47</a:t>
          </a: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			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>
            <a:lnSpc>
              <a:spcPts val="700"/>
            </a:lnSpc>
          </a:pP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Bruno Coelho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Soares                                                                                        	                  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Susy Darlen Barros da Penha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Gerente Financeiro e Contábil                                                                            	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Contadora – CRC – DF 007472/O-2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026.328.954-05                                                                                         	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399.778.381-00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pt-BR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1343025</xdr:colOff>
      <xdr:row>0</xdr:row>
      <xdr:rowOff>47625</xdr:rowOff>
    </xdr:from>
    <xdr:to>
      <xdr:col>2</xdr:col>
      <xdr:colOff>1343025</xdr:colOff>
      <xdr:row>4</xdr:row>
      <xdr:rowOff>95250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xmlns="" id="{51192759-CF2C-4C58-BEA2-D1F56858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19600" y="47625"/>
          <a:ext cx="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1533525</xdr:colOff>
      <xdr:row>0</xdr:row>
      <xdr:rowOff>0</xdr:rowOff>
    </xdr:from>
    <xdr:to>
      <xdr:col>2</xdr:col>
      <xdr:colOff>3333750</xdr:colOff>
      <xdr:row>5</xdr:row>
      <xdr:rowOff>66675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5A0B4D3-3F27-424E-A05C-AA5647E07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0100" y="0"/>
          <a:ext cx="18002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88</xdr:row>
      <xdr:rowOff>0</xdr:rowOff>
    </xdr:from>
    <xdr:ext cx="8441333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89504558-5784-4BE9-BFD0-AA575759AB37}"/>
            </a:ext>
          </a:extLst>
        </xdr:cNvPr>
        <xdr:cNvSpPr txBox="1"/>
      </xdr:nvSpPr>
      <xdr:spPr>
        <a:xfrm>
          <a:off x="0" y="16754475"/>
          <a:ext cx="84413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9315237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8FA308A4-C369-4EB7-8ABD-623CD4F942C8}"/>
            </a:ext>
          </a:extLst>
        </xdr:cNvPr>
        <xdr:cNvSpPr txBox="1"/>
      </xdr:nvSpPr>
      <xdr:spPr>
        <a:xfrm>
          <a:off x="0" y="18078450"/>
          <a:ext cx="93152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0</xdr:col>
      <xdr:colOff>13607</xdr:colOff>
      <xdr:row>91</xdr:row>
      <xdr:rowOff>100240</xdr:rowOff>
    </xdr:from>
    <xdr:ext cx="8430419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B5999189-662D-4A88-A2C7-B6FF13291FDF}"/>
            </a:ext>
          </a:extLst>
        </xdr:cNvPr>
        <xdr:cNvSpPr txBox="1"/>
      </xdr:nvSpPr>
      <xdr:spPr>
        <a:xfrm>
          <a:off x="13607" y="17435740"/>
          <a:ext cx="84304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0</xdr:col>
      <xdr:colOff>0</xdr:colOff>
      <xdr:row>85</xdr:row>
      <xdr:rowOff>106136</xdr:rowOff>
    </xdr:from>
    <xdr:ext cx="8200728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5BB20998-E949-4F42-B58E-1A04ED648F33}"/>
            </a:ext>
          </a:extLst>
        </xdr:cNvPr>
        <xdr:cNvSpPr txBox="1"/>
      </xdr:nvSpPr>
      <xdr:spPr>
        <a:xfrm>
          <a:off x="0" y="16289111"/>
          <a:ext cx="82007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/>
        </a:p>
      </xdr:txBody>
    </xdr:sp>
    <xdr:clientData/>
  </xdr:oneCellAnchor>
  <xdr:twoCellAnchor editAs="oneCell">
    <xdr:from>
      <xdr:col>5</xdr:col>
      <xdr:colOff>0</xdr:colOff>
      <xdr:row>63</xdr:row>
      <xdr:rowOff>0</xdr:rowOff>
    </xdr:from>
    <xdr:to>
      <xdr:col>5</xdr:col>
      <xdr:colOff>635000</xdr:colOff>
      <xdr:row>66</xdr:row>
      <xdr:rowOff>63500</xdr:rowOff>
    </xdr:to>
    <xdr:sp macro="" textlink="">
      <xdr:nvSpPr>
        <xdr:cNvPr id="8" name="AutoShape 1" descr="blob:https://web.whatsapp.com/329001f0-915d-4006-88fd-83190bcf6565">
          <a:extLst>
            <a:ext uri="{FF2B5EF4-FFF2-40B4-BE49-F238E27FC236}">
              <a16:creationId xmlns:a16="http://schemas.microsoft.com/office/drawing/2014/main" xmlns="" id="{BF209DBD-82E5-45E1-B810-15FAF1B52CDD}"/>
            </a:ext>
          </a:extLst>
        </xdr:cNvPr>
        <xdr:cNvSpPr>
          <a:spLocks noChangeAspect="1" noChangeArrowheads="1"/>
        </xdr:cNvSpPr>
      </xdr:nvSpPr>
      <xdr:spPr bwMode="auto">
        <a:xfrm>
          <a:off x="8185150" y="11344275"/>
          <a:ext cx="635000" cy="63500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86</xdr:row>
      <xdr:rowOff>84667</xdr:rowOff>
    </xdr:from>
    <xdr:ext cx="7450666" cy="174185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94BE3F0E-3827-49CD-819C-46369142FB2C}"/>
            </a:ext>
          </a:extLst>
        </xdr:cNvPr>
        <xdr:cNvSpPr txBox="1"/>
      </xdr:nvSpPr>
      <xdr:spPr>
        <a:xfrm>
          <a:off x="0" y="16458142"/>
          <a:ext cx="7450666" cy="17418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Celso Luiz Moretti                                                                                                                                  </a:t>
          </a:r>
          <a:r>
            <a:rPr lang="pt-B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Tiago Toledo Ferreira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Presidente                                                                                                                                                  Diretor-Executivo de Gestão Institucional 		                                       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080.210.298-03                                                                                                             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051.727.796-47</a:t>
          </a: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						</a:t>
          </a:r>
          <a:endParaRPr lang="pt-BR" sz="1000" i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>
            <a:lnSpc>
              <a:spcPts val="700"/>
            </a:lnSpc>
          </a:pP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Bruno Coelho</a:t>
          </a:r>
          <a:r>
            <a:rPr lang="pt-BR" sz="10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Soares                                                                                        	                   </a:t>
          </a:r>
          <a:r>
            <a:rPr lang="pt-BR" sz="10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Susy Darlen Barros da Penha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Gerente Financeiro e Contábil                                                                            	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Contadora – CRC – DF 007472/O-2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endParaRPr lang="pt-BR" sz="100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>
            <a:lnSpc>
              <a:spcPts val="700"/>
            </a:lnSpc>
          </a:pPr>
          <a:r>
            <a:rPr lang="pt-BR" sz="100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026.328.954-05                                                                                         	                   </a:t>
          </a:r>
          <a:r>
            <a:rPr lang="pt-BR" sz="10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CPF: 399.778.381-00</a:t>
          </a:r>
          <a:endParaRPr lang="pt-B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pt-BR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-CCG/Demonstra&#231;&#245;es%20Cont&#225;beis/Planilha%20de%20DRE%20-%20V0.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-CCG/Encerramento%20do%20Exercicio/1&#186;%20Trimestre/Planilha%20de%20DRE%20-%20V0.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ções"/>
      <sheetName val="DRE - Trimestral"/>
      <sheetName val="DRE - Trimestral Acumulado"/>
      <sheetName val="BASE - Atual"/>
      <sheetName val="BASE - Anterior"/>
      <sheetName val="Classificação Contas - DRE"/>
      <sheetName val="Notas Explicativas"/>
      <sheetName val="Tabela Auxiliar"/>
      <sheetName val="Temp"/>
      <sheetName val="Análise"/>
      <sheetName val="Planilha de DRE - V0.3"/>
    </sheetNames>
    <sheetDataSet>
      <sheetData sheetId="0"/>
      <sheetData sheetId="1">
        <row r="2">
          <cell r="B2" t="str">
            <v>1º TRIMESTRE</v>
          </cell>
        </row>
        <row r="5">
          <cell r="B5">
            <v>2016</v>
          </cell>
        </row>
        <row r="8">
          <cell r="B8" t="str">
            <v>...................................................................................................................</v>
          </cell>
          <cell r="C8" t="str">
            <v xml:space="preserve">              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E2" t="str">
            <v>1º TRIMESTRE</v>
          </cell>
        </row>
        <row r="3">
          <cell r="E3" t="str">
            <v>2º TRIMESTRE</v>
          </cell>
        </row>
        <row r="4">
          <cell r="E4" t="str">
            <v>3º TRIMESTRE</v>
          </cell>
        </row>
      </sheetData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ções"/>
      <sheetName val="DRE - Trimestral"/>
      <sheetName val="DRE - Trimestral Acumulado"/>
      <sheetName val="BASE - Atual"/>
      <sheetName val="AJUSTE - BASE - Atual"/>
      <sheetName val="VLR AJUSTE ATUAL"/>
      <sheetName val="BASE - Anterior"/>
      <sheetName val="AJUSTE - BASE - Anterior"/>
      <sheetName val="VLR AJUSTE ANTERIOR"/>
      <sheetName val="Classificação Contas - DRE"/>
      <sheetName val="Tabela Auxiliar"/>
      <sheetName val="Temp"/>
      <sheetName val="Planilha de DRE - V0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 t="str">
            <v>1º TRIMESTRE</v>
          </cell>
        </row>
        <row r="3">
          <cell r="E3" t="str">
            <v>2º TRIMESTRE</v>
          </cell>
        </row>
        <row r="4">
          <cell r="E4" t="str">
            <v>3º TRIMESTRE</v>
          </cell>
        </row>
      </sheetData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7"/>
  <sheetViews>
    <sheetView showGridLines="0" topLeftCell="A28" zoomScale="110" zoomScaleNormal="110" workbookViewId="0">
      <selection activeCell="A55" sqref="A55"/>
    </sheetView>
  </sheetViews>
  <sheetFormatPr defaultRowHeight="11.25"/>
  <cols>
    <col min="1" max="2" width="9.140625" style="106"/>
    <col min="3" max="3" width="26.7109375" style="106" customWidth="1"/>
    <col min="4" max="5" width="14" style="106" bestFit="1" customWidth="1"/>
    <col min="6" max="7" width="9.140625" style="106"/>
    <col min="8" max="8" width="26.7109375" style="106" customWidth="1"/>
    <col min="9" max="9" width="13.7109375" style="106" bestFit="1" customWidth="1"/>
    <col min="10" max="10" width="14" style="106" bestFit="1" customWidth="1"/>
    <col min="11" max="11" width="16.28515625" style="106" bestFit="1" customWidth="1"/>
    <col min="12" max="16384" width="9.140625" style="106"/>
  </cols>
  <sheetData>
    <row r="1" spans="1:10">
      <c r="A1" s="281"/>
      <c r="B1" s="282"/>
      <c r="C1" s="282"/>
      <c r="D1" s="282"/>
      <c r="E1" s="282"/>
      <c r="F1" s="282"/>
      <c r="G1" s="282"/>
      <c r="H1" s="282"/>
      <c r="I1" s="282"/>
      <c r="J1" s="283"/>
    </row>
    <row r="2" spans="1:10">
      <c r="A2" s="284"/>
      <c r="B2" s="285"/>
      <c r="C2" s="285"/>
      <c r="D2" s="285"/>
      <c r="E2" s="285"/>
      <c r="F2" s="285"/>
      <c r="G2" s="285"/>
      <c r="H2" s="285"/>
      <c r="I2" s="285"/>
      <c r="J2" s="286"/>
    </row>
    <row r="3" spans="1:10">
      <c r="A3" s="284"/>
      <c r="B3" s="285"/>
      <c r="C3" s="285"/>
      <c r="D3" s="285"/>
      <c r="E3" s="285"/>
      <c r="F3" s="285"/>
      <c r="G3" s="285"/>
      <c r="H3" s="285"/>
      <c r="I3" s="285"/>
      <c r="J3" s="286"/>
    </row>
    <row r="4" spans="1:10">
      <c r="A4" s="287" t="s">
        <v>4</v>
      </c>
      <c r="B4" s="288"/>
      <c r="C4" s="288"/>
      <c r="D4" s="288"/>
      <c r="E4" s="288"/>
      <c r="F4" s="288"/>
      <c r="G4" s="288"/>
      <c r="H4" s="288"/>
      <c r="I4" s="288"/>
      <c r="J4" s="289"/>
    </row>
    <row r="5" spans="1:10">
      <c r="A5" s="290"/>
      <c r="B5" s="291"/>
      <c r="C5" s="291"/>
      <c r="D5" s="291"/>
      <c r="E5" s="291"/>
      <c r="F5" s="291"/>
      <c r="G5" s="291"/>
      <c r="H5" s="291"/>
      <c r="I5" s="291"/>
      <c r="J5" s="292"/>
    </row>
    <row r="6" spans="1:10" ht="13.15" customHeight="1">
      <c r="A6" s="299" t="s">
        <v>0</v>
      </c>
      <c r="B6" s="300"/>
      <c r="C6" s="300"/>
      <c r="D6" s="300"/>
      <c r="E6" s="300"/>
      <c r="F6" s="300"/>
      <c r="G6" s="300"/>
      <c r="H6" s="300"/>
      <c r="I6" s="300"/>
      <c r="J6" s="301"/>
    </row>
    <row r="7" spans="1:10" ht="13.15" customHeight="1">
      <c r="A7" s="302" t="s">
        <v>1</v>
      </c>
      <c r="B7" s="303"/>
      <c r="C7" s="303"/>
      <c r="D7" s="303"/>
      <c r="E7" s="303"/>
      <c r="F7" s="303"/>
      <c r="G7" s="303"/>
      <c r="H7" s="303"/>
      <c r="I7" s="303"/>
      <c r="J7" s="304"/>
    </row>
    <row r="8" spans="1:10" ht="13.15" customHeight="1">
      <c r="A8" s="305" t="s">
        <v>21</v>
      </c>
      <c r="B8" s="306"/>
      <c r="C8" s="306"/>
      <c r="D8" s="306"/>
      <c r="E8" s="306"/>
      <c r="F8" s="306"/>
      <c r="G8" s="306"/>
      <c r="H8" s="306"/>
      <c r="I8" s="306"/>
      <c r="J8" s="307"/>
    </row>
    <row r="9" spans="1:10" ht="12.6" customHeight="1">
      <c r="A9" s="308" t="s">
        <v>98</v>
      </c>
      <c r="B9" s="309"/>
      <c r="C9" s="309"/>
      <c r="D9" s="309"/>
      <c r="E9" s="309"/>
      <c r="F9" s="309"/>
      <c r="G9" s="309"/>
      <c r="H9" s="309"/>
      <c r="I9" s="309"/>
      <c r="J9" s="310"/>
    </row>
    <row r="10" spans="1:10" ht="12.6" customHeight="1">
      <c r="A10" s="305"/>
      <c r="B10" s="306"/>
      <c r="C10" s="306"/>
      <c r="D10" s="306"/>
      <c r="E10" s="306"/>
      <c r="F10" s="306"/>
      <c r="G10" s="306"/>
      <c r="H10" s="306"/>
      <c r="I10" s="306"/>
      <c r="J10" s="307"/>
    </row>
    <row r="11" spans="1:10" ht="13.15" customHeight="1">
      <c r="A11" s="296" t="s">
        <v>5</v>
      </c>
      <c r="B11" s="297"/>
      <c r="C11" s="297"/>
      <c r="D11" s="297"/>
      <c r="E11" s="298"/>
      <c r="F11" s="293" t="s">
        <v>6</v>
      </c>
      <c r="G11" s="294"/>
      <c r="H11" s="294"/>
      <c r="I11" s="294"/>
      <c r="J11" s="295"/>
    </row>
    <row r="12" spans="1:10">
      <c r="A12" s="154"/>
      <c r="B12" s="153"/>
      <c r="C12" s="152"/>
      <c r="D12" s="151" t="s">
        <v>66</v>
      </c>
      <c r="E12" s="150" t="s">
        <v>65</v>
      </c>
      <c r="F12" s="118"/>
      <c r="G12" s="118"/>
      <c r="H12" s="118"/>
      <c r="I12" s="151" t="s">
        <v>66</v>
      </c>
      <c r="J12" s="150" t="s">
        <v>65</v>
      </c>
    </row>
    <row r="13" spans="1:10">
      <c r="A13" s="134"/>
      <c r="B13" s="118"/>
      <c r="C13" s="149"/>
      <c r="D13" s="148" t="s">
        <v>2</v>
      </c>
      <c r="E13" s="146" t="s">
        <v>2</v>
      </c>
      <c r="F13" s="118"/>
      <c r="G13" s="118"/>
      <c r="H13" s="118"/>
      <c r="I13" s="147" t="s">
        <v>2</v>
      </c>
      <c r="J13" s="146" t="s">
        <v>2</v>
      </c>
    </row>
    <row r="14" spans="1:10" ht="7.15" customHeight="1">
      <c r="A14" s="138"/>
      <c r="B14" s="118"/>
      <c r="C14" s="122"/>
      <c r="D14" s="145"/>
      <c r="E14" s="144"/>
      <c r="F14" s="143"/>
      <c r="G14" s="118"/>
      <c r="H14" s="118"/>
      <c r="I14" s="142"/>
      <c r="J14" s="141"/>
    </row>
    <row r="15" spans="1:10">
      <c r="A15" s="138" t="s">
        <v>35</v>
      </c>
      <c r="B15" s="118"/>
      <c r="C15" s="122"/>
      <c r="D15" s="137">
        <f>SUM(D17,D20,D27,D29)</f>
        <v>388187542.10000002</v>
      </c>
      <c r="E15" s="136">
        <f>SUM(E17,E20,E27,E29)</f>
        <v>433068051.88</v>
      </c>
      <c r="F15" s="129" t="s">
        <v>36</v>
      </c>
      <c r="G15" s="118"/>
      <c r="H15" s="118"/>
      <c r="I15" s="128">
        <f>SUM(I17:I24)</f>
        <v>659571019.20999992</v>
      </c>
      <c r="J15" s="128">
        <f>SUM(J17:J24)</f>
        <v>679431321.92999995</v>
      </c>
    </row>
    <row r="16" spans="1:10" ht="6.6" customHeight="1">
      <c r="A16" s="138"/>
      <c r="B16" s="118"/>
      <c r="C16" s="122"/>
      <c r="D16" s="131"/>
      <c r="E16" s="132"/>
      <c r="F16" s="129"/>
      <c r="G16" s="118"/>
      <c r="H16" s="118"/>
      <c r="I16" s="140"/>
      <c r="J16" s="140"/>
    </row>
    <row r="17" spans="1:11">
      <c r="A17" s="123" t="s">
        <v>97</v>
      </c>
      <c r="B17" s="118"/>
      <c r="C17" s="122"/>
      <c r="D17" s="127">
        <f>SUM(D18)</f>
        <v>254197634.59</v>
      </c>
      <c r="E17" s="120">
        <f>SUM(E18)</f>
        <v>298507592.06999999</v>
      </c>
      <c r="F17" s="119" t="s">
        <v>96</v>
      </c>
      <c r="G17" s="118"/>
      <c r="H17" s="118"/>
      <c r="I17" s="117">
        <v>484860113.25</v>
      </c>
      <c r="J17" s="127">
        <v>538779794.10000002</v>
      </c>
    </row>
    <row r="18" spans="1:11">
      <c r="A18" s="123" t="s">
        <v>95</v>
      </c>
      <c r="B18" s="118"/>
      <c r="C18" s="122"/>
      <c r="D18" s="127">
        <v>254197634.59</v>
      </c>
      <c r="E18" s="120">
        <v>298507592.06999999</v>
      </c>
      <c r="F18" s="119" t="s">
        <v>94</v>
      </c>
      <c r="G18" s="118"/>
      <c r="H18" s="118"/>
      <c r="I18" s="117">
        <v>5933084.96</v>
      </c>
      <c r="J18" s="127">
        <v>9452195.0600000005</v>
      </c>
      <c r="K18" s="110"/>
    </row>
    <row r="19" spans="1:11">
      <c r="A19" s="123"/>
      <c r="B19" s="118"/>
      <c r="C19" s="122"/>
      <c r="D19" s="127"/>
      <c r="E19" s="120"/>
      <c r="F19" s="119" t="s">
        <v>93</v>
      </c>
      <c r="G19" s="118"/>
      <c r="H19" s="118"/>
      <c r="I19" s="140">
        <v>33536584.57</v>
      </c>
      <c r="J19" s="127">
        <v>33053025.52</v>
      </c>
    </row>
    <row r="20" spans="1:11">
      <c r="A20" s="123" t="s">
        <v>92</v>
      </c>
      <c r="B20" s="118"/>
      <c r="C20" s="122"/>
      <c r="D20" s="127">
        <f>SUM(D21:D25)</f>
        <v>96149789.75999999</v>
      </c>
      <c r="E20" s="120">
        <f>SUM(E21:E25)</f>
        <v>99827063.109999999</v>
      </c>
      <c r="F20" s="119" t="s">
        <v>91</v>
      </c>
      <c r="G20" s="118"/>
      <c r="H20" s="118"/>
      <c r="I20" s="117">
        <v>49553635.219999999</v>
      </c>
      <c r="J20" s="127">
        <v>43806620.609999999</v>
      </c>
    </row>
    <row r="21" spans="1:11">
      <c r="A21" s="123" t="s">
        <v>53</v>
      </c>
      <c r="B21" s="118"/>
      <c r="C21" s="122"/>
      <c r="D21" s="127">
        <v>36359279.509999998</v>
      </c>
      <c r="E21" s="120">
        <v>48658311.280000001</v>
      </c>
      <c r="F21" s="119" t="s">
        <v>143</v>
      </c>
      <c r="G21" s="118"/>
      <c r="H21" s="118"/>
      <c r="I21" s="117">
        <v>157635</v>
      </c>
      <c r="J21" s="127">
        <v>145600</v>
      </c>
    </row>
    <row r="22" spans="1:11">
      <c r="A22" s="276" t="s">
        <v>142</v>
      </c>
      <c r="B22" s="277"/>
      <c r="C22" s="278"/>
      <c r="D22" s="279">
        <v>16156804.9</v>
      </c>
      <c r="E22" s="271">
        <v>15493856.359999999</v>
      </c>
      <c r="F22" s="280" t="s">
        <v>144</v>
      </c>
      <c r="G22" s="277"/>
      <c r="H22" s="277"/>
      <c r="I22" s="117">
        <v>85220311.819999993</v>
      </c>
      <c r="J22" s="127">
        <v>54148863.049999997</v>
      </c>
    </row>
    <row r="23" spans="1:11">
      <c r="A23" s="123" t="s">
        <v>90</v>
      </c>
      <c r="B23" s="118"/>
      <c r="C23" s="122"/>
      <c r="D23" s="127">
        <v>6289127.5499999998</v>
      </c>
      <c r="E23" s="125">
        <v>4515161.28</v>
      </c>
      <c r="F23" s="119" t="s">
        <v>89</v>
      </c>
      <c r="G23" s="118"/>
      <c r="H23" s="118"/>
      <c r="I23" s="117">
        <f>31272.72+6390.98+228186.5+43804.19</f>
        <v>309654.39</v>
      </c>
      <c r="J23" s="127">
        <v>45223.59</v>
      </c>
    </row>
    <row r="24" spans="1:11">
      <c r="A24" s="123" t="s">
        <v>88</v>
      </c>
      <c r="B24" s="118"/>
      <c r="C24" s="122"/>
      <c r="D24" s="127">
        <v>34557524.399999999</v>
      </c>
      <c r="E24" s="125">
        <v>28470606.550000001</v>
      </c>
      <c r="F24" s="119"/>
      <c r="G24" s="118"/>
      <c r="H24" s="118"/>
      <c r="I24" s="139"/>
      <c r="J24" s="139"/>
    </row>
    <row r="25" spans="1:11">
      <c r="A25" s="123" t="s">
        <v>87</v>
      </c>
      <c r="B25" s="118"/>
      <c r="C25" s="122"/>
      <c r="D25" s="127">
        <f>2555357.42+231695.98</f>
        <v>2787053.4</v>
      </c>
      <c r="E25" s="125">
        <v>2689127.64</v>
      </c>
      <c r="F25" s="119"/>
      <c r="G25" s="118"/>
      <c r="H25" s="118"/>
      <c r="I25" s="117"/>
      <c r="J25" s="117"/>
    </row>
    <row r="26" spans="1:11" ht="6.6" customHeight="1">
      <c r="A26" s="123"/>
      <c r="B26" s="118"/>
      <c r="C26" s="122"/>
      <c r="D26" s="127"/>
      <c r="E26" s="120"/>
      <c r="F26" s="119"/>
      <c r="G26" s="132"/>
      <c r="H26" s="132"/>
      <c r="I26" s="117"/>
      <c r="J26" s="117"/>
    </row>
    <row r="27" spans="1:11">
      <c r="A27" s="123" t="s">
        <v>86</v>
      </c>
      <c r="B27" s="118"/>
      <c r="C27" s="122"/>
      <c r="D27" s="127">
        <v>37821945.280000001</v>
      </c>
      <c r="E27" s="125">
        <v>34714319.009999998</v>
      </c>
      <c r="F27" s="119"/>
      <c r="G27" s="132"/>
      <c r="H27" s="132"/>
      <c r="I27" s="117"/>
      <c r="J27" s="117"/>
    </row>
    <row r="28" spans="1:11" ht="6.6" customHeight="1">
      <c r="A28" s="123"/>
      <c r="B28" s="118"/>
      <c r="C28" s="122"/>
      <c r="D28" s="127"/>
      <c r="E28" s="120"/>
      <c r="F28" s="119"/>
      <c r="G28" s="132"/>
      <c r="H28" s="118"/>
      <c r="I28" s="117"/>
      <c r="J28" s="117"/>
      <c r="K28" s="110"/>
    </row>
    <row r="29" spans="1:11">
      <c r="A29" s="123" t="s">
        <v>85</v>
      </c>
      <c r="B29" s="118"/>
      <c r="C29" s="122"/>
      <c r="D29" s="127">
        <v>18172.47</v>
      </c>
      <c r="E29" s="125">
        <v>19077.689999999999</v>
      </c>
      <c r="F29" s="119"/>
      <c r="G29" s="118"/>
      <c r="H29" s="118"/>
      <c r="I29" s="117"/>
      <c r="J29" s="117"/>
    </row>
    <row r="30" spans="1:11" ht="6.6" customHeight="1">
      <c r="A30" s="123"/>
      <c r="B30" s="118"/>
      <c r="C30" s="122"/>
      <c r="D30" s="127"/>
      <c r="E30" s="120"/>
      <c r="F30" s="119"/>
      <c r="G30" s="118"/>
      <c r="H30" s="118"/>
      <c r="I30" s="117"/>
      <c r="J30" s="117"/>
    </row>
    <row r="31" spans="1:11">
      <c r="A31" s="138" t="s">
        <v>37</v>
      </c>
      <c r="B31" s="118"/>
      <c r="C31" s="122"/>
      <c r="D31" s="137">
        <f>SUM(D33,D43,D49,D58)</f>
        <v>1157793820.4100001</v>
      </c>
      <c r="E31" s="136">
        <f>SUM(E33,E43,E49,E58)</f>
        <v>1106282465.0599999</v>
      </c>
      <c r="F31" s="129" t="s">
        <v>38</v>
      </c>
      <c r="G31" s="118"/>
      <c r="H31" s="118"/>
      <c r="I31" s="128">
        <f>SUM(I33:I43)</f>
        <v>292904950.55000001</v>
      </c>
      <c r="J31" s="128">
        <f>SUM(J33:J42)</f>
        <v>336539812.89999998</v>
      </c>
    </row>
    <row r="32" spans="1:11" ht="6.6" customHeight="1">
      <c r="A32" s="123"/>
      <c r="B32" s="118"/>
      <c r="C32" s="122"/>
      <c r="D32" s="121"/>
      <c r="E32" s="120"/>
      <c r="F32" s="129"/>
      <c r="G32" s="118"/>
      <c r="H32" s="118"/>
      <c r="I32" s="117"/>
      <c r="J32" s="117"/>
    </row>
    <row r="33" spans="1:10">
      <c r="A33" s="123" t="s">
        <v>84</v>
      </c>
      <c r="B33" s="118"/>
      <c r="C33" s="122"/>
      <c r="D33" s="121">
        <f>SUM(D34:D41)</f>
        <v>344489833.53999996</v>
      </c>
      <c r="E33" s="120">
        <f>SUM(E34:E41)</f>
        <v>311818419.56999999</v>
      </c>
      <c r="F33" s="119"/>
      <c r="G33" s="118"/>
      <c r="H33" s="118"/>
      <c r="I33" s="117"/>
      <c r="J33" s="117"/>
    </row>
    <row r="34" spans="1:10">
      <c r="A34" s="123" t="s">
        <v>83</v>
      </c>
      <c r="B34" s="118"/>
      <c r="C34" s="118"/>
      <c r="D34" s="121">
        <v>4825863.92</v>
      </c>
      <c r="E34" s="125">
        <v>4665410.2</v>
      </c>
      <c r="F34" s="119" t="s">
        <v>145</v>
      </c>
      <c r="G34" s="118"/>
      <c r="H34" s="118"/>
      <c r="I34" s="117">
        <v>252514918.16999999</v>
      </c>
      <c r="J34" s="127">
        <v>232627967.74000001</v>
      </c>
    </row>
    <row r="35" spans="1:10">
      <c r="A35" s="134" t="s">
        <v>82</v>
      </c>
      <c r="B35" s="118"/>
      <c r="C35" s="118"/>
      <c r="D35" s="121">
        <v>268064095.62</v>
      </c>
      <c r="E35" s="125">
        <v>249352293.11000001</v>
      </c>
      <c r="F35" s="119" t="s">
        <v>194</v>
      </c>
      <c r="G35" s="118"/>
      <c r="H35" s="118"/>
      <c r="I35" s="117">
        <v>0</v>
      </c>
      <c r="J35" s="127">
        <v>38638017.140000001</v>
      </c>
    </row>
    <row r="36" spans="1:10">
      <c r="A36" s="134" t="s">
        <v>81</v>
      </c>
      <c r="B36" s="118"/>
      <c r="C36" s="118"/>
      <c r="D36" s="121">
        <v>19163954.710000001</v>
      </c>
      <c r="E36" s="125">
        <v>13783256.039999999</v>
      </c>
      <c r="F36" s="119" t="s">
        <v>80</v>
      </c>
      <c r="G36" s="118"/>
      <c r="H36" s="118"/>
      <c r="I36" s="117">
        <v>40390032.380000003</v>
      </c>
      <c r="J36" s="127">
        <v>65273828.020000003</v>
      </c>
    </row>
    <row r="37" spans="1:10">
      <c r="A37" s="134" t="s">
        <v>136</v>
      </c>
      <c r="B37" s="118"/>
      <c r="C37" s="118"/>
      <c r="D37" s="121">
        <v>7463032.5499999998</v>
      </c>
      <c r="E37" s="125">
        <v>7665691.9100000001</v>
      </c>
      <c r="F37" s="119"/>
      <c r="G37" s="118"/>
      <c r="H37" s="118"/>
      <c r="I37" s="117"/>
      <c r="J37" s="117"/>
    </row>
    <row r="38" spans="1:10">
      <c r="A38" s="134" t="s">
        <v>79</v>
      </c>
      <c r="B38" s="118"/>
      <c r="C38" s="118"/>
      <c r="D38" s="121">
        <v>6227028.2000000002</v>
      </c>
      <c r="E38" s="125">
        <v>6234378.2000000002</v>
      </c>
      <c r="F38" s="119"/>
      <c r="G38" s="118"/>
      <c r="H38" s="118"/>
      <c r="I38" s="117"/>
      <c r="J38" s="117"/>
    </row>
    <row r="39" spans="1:10">
      <c r="A39" s="123" t="s">
        <v>195</v>
      </c>
      <c r="B39" s="118"/>
      <c r="C39" s="118"/>
      <c r="D39" s="135">
        <v>42199475.710000001</v>
      </c>
      <c r="E39" s="125">
        <v>33570606.25</v>
      </c>
      <c r="F39" s="119"/>
      <c r="G39" s="118"/>
      <c r="H39" s="118"/>
      <c r="I39" s="117"/>
      <c r="J39" s="117"/>
    </row>
    <row r="40" spans="1:10">
      <c r="A40" s="134" t="s">
        <v>78</v>
      </c>
      <c r="B40" s="118"/>
      <c r="C40" s="118"/>
      <c r="D40" s="121">
        <f>4134.66+50024.78</f>
        <v>54159.44</v>
      </c>
      <c r="E40" s="125">
        <v>56765.47</v>
      </c>
      <c r="F40" s="119"/>
      <c r="G40" s="118"/>
      <c r="H40" s="118"/>
      <c r="I40" s="117"/>
      <c r="J40" s="117"/>
    </row>
    <row r="41" spans="1:10">
      <c r="A41" s="134" t="s">
        <v>77</v>
      </c>
      <c r="B41" s="118"/>
      <c r="C41" s="118"/>
      <c r="D41" s="121">
        <v>-3507776.61</v>
      </c>
      <c r="E41" s="124">
        <v>-3509981.61</v>
      </c>
      <c r="F41" s="133"/>
      <c r="G41" s="118"/>
      <c r="H41" s="118"/>
      <c r="I41" s="117"/>
      <c r="J41" s="117"/>
    </row>
    <row r="42" spans="1:10" ht="6.6" customHeight="1">
      <c r="A42" s="123"/>
      <c r="B42" s="118"/>
      <c r="C42" s="122"/>
      <c r="D42" s="121"/>
      <c r="E42" s="120"/>
      <c r="F42" s="119"/>
      <c r="G42" s="118"/>
      <c r="H42" s="118"/>
      <c r="I42" s="117"/>
      <c r="J42" s="117"/>
    </row>
    <row r="43" spans="1:10">
      <c r="A43" s="123" t="s">
        <v>76</v>
      </c>
      <c r="B43" s="118"/>
      <c r="C43" s="122"/>
      <c r="D43" s="121">
        <f>D44+D46+D47+D45</f>
        <v>8259126.9799999995</v>
      </c>
      <c r="E43" s="120">
        <f>E44+E46+E47+E45</f>
        <v>8271400.9399999985</v>
      </c>
      <c r="F43" s="119"/>
      <c r="G43" s="118"/>
      <c r="H43" s="118"/>
      <c r="I43" s="117"/>
      <c r="J43" s="117"/>
    </row>
    <row r="44" spans="1:10">
      <c r="A44" s="123" t="s">
        <v>75</v>
      </c>
      <c r="B44" s="118"/>
      <c r="C44" s="122"/>
      <c r="D44" s="121">
        <f>726984.37+1855377.9</f>
        <v>2582362.27</v>
      </c>
      <c r="E44" s="125">
        <f>726984.37+ 1855377.9</f>
        <v>2582362.27</v>
      </c>
      <c r="F44" s="129"/>
      <c r="G44" s="118"/>
      <c r="H44" s="118"/>
      <c r="I44" s="117"/>
      <c r="J44" s="117"/>
    </row>
    <row r="45" spans="1:10">
      <c r="A45" s="123" t="s">
        <v>74</v>
      </c>
      <c r="B45" s="118"/>
      <c r="C45" s="122"/>
      <c r="D45" s="121">
        <f>-726984.37</f>
        <v>-726984.37</v>
      </c>
      <c r="E45" s="124">
        <v>-726984.37</v>
      </c>
      <c r="F45" s="129"/>
      <c r="G45" s="118"/>
      <c r="H45" s="118"/>
      <c r="I45" s="117"/>
      <c r="J45" s="117"/>
    </row>
    <row r="46" spans="1:10">
      <c r="A46" s="123" t="s">
        <v>73</v>
      </c>
      <c r="B46" s="118"/>
      <c r="C46" s="122"/>
      <c r="D46" s="121">
        <v>5915640.7699999996</v>
      </c>
      <c r="E46" s="125">
        <v>5915640.7699999996</v>
      </c>
      <c r="F46" s="129"/>
      <c r="G46" s="118"/>
      <c r="H46" s="118"/>
      <c r="I46" s="117"/>
      <c r="J46" s="117"/>
    </row>
    <row r="47" spans="1:10">
      <c r="A47" s="123" t="s">
        <v>72</v>
      </c>
      <c r="B47" s="118"/>
      <c r="C47" s="122"/>
      <c r="D47" s="121">
        <v>488108.31</v>
      </c>
      <c r="E47" s="125">
        <v>500382.27</v>
      </c>
      <c r="F47" s="129"/>
      <c r="G47" s="132"/>
      <c r="H47" s="118"/>
      <c r="I47" s="117"/>
      <c r="J47" s="117"/>
    </row>
    <row r="48" spans="1:10" ht="6.6" customHeight="1">
      <c r="A48" s="123"/>
      <c r="B48" s="118"/>
      <c r="C48" s="122"/>
      <c r="D48" s="121"/>
      <c r="E48" s="120"/>
      <c r="F48" s="129"/>
      <c r="G48" s="118"/>
      <c r="H48" s="118"/>
      <c r="I48" s="128"/>
      <c r="J48" s="128"/>
    </row>
    <row r="49" spans="1:11">
      <c r="A49" s="123" t="s">
        <v>71</v>
      </c>
      <c r="B49" s="118"/>
      <c r="C49" s="122"/>
      <c r="D49" s="268">
        <f>D50+D54</f>
        <v>741790680.44000006</v>
      </c>
      <c r="E49" s="269">
        <f>E50+E54</f>
        <v>769047551.59000003</v>
      </c>
      <c r="F49" s="129"/>
      <c r="G49" s="118"/>
      <c r="H49" s="118"/>
      <c r="I49" s="128"/>
      <c r="J49" s="128"/>
    </row>
    <row r="50" spans="1:11">
      <c r="A50" s="123" t="s">
        <v>138</v>
      </c>
      <c r="B50" s="118"/>
      <c r="C50" s="122"/>
      <c r="D50" s="270">
        <f>SUM(D51:D52)</f>
        <v>216820203.94000006</v>
      </c>
      <c r="E50" s="271">
        <f>SUM(E51:E52)</f>
        <v>237888974.73000002</v>
      </c>
      <c r="F50" s="129" t="s">
        <v>39</v>
      </c>
      <c r="G50" s="118"/>
      <c r="H50" s="118"/>
      <c r="I50" s="130">
        <f>SUM(I52,I54,I56)</f>
        <v>593505392.75000048</v>
      </c>
      <c r="J50" s="130">
        <f>SUM(J52,J54,J56)</f>
        <v>523379382.11000013</v>
      </c>
    </row>
    <row r="51" spans="1:11">
      <c r="A51" s="123" t="s">
        <v>137</v>
      </c>
      <c r="B51" s="118"/>
      <c r="C51" s="122"/>
      <c r="D51" s="270">
        <v>986010260.09000003</v>
      </c>
      <c r="E51" s="272">
        <v>928119602.98000002</v>
      </c>
      <c r="F51" s="129"/>
      <c r="G51" s="118"/>
      <c r="H51" s="118"/>
      <c r="I51" s="128"/>
      <c r="J51" s="128"/>
    </row>
    <row r="52" spans="1:11">
      <c r="A52" s="123" t="s">
        <v>70</v>
      </c>
      <c r="B52" s="118"/>
      <c r="C52" s="122"/>
      <c r="D52" s="270">
        <v>-769190056.14999998</v>
      </c>
      <c r="E52" s="273">
        <v>-690230628.25</v>
      </c>
      <c r="F52" s="119" t="s">
        <v>192</v>
      </c>
      <c r="G52" s="118"/>
      <c r="H52" s="118"/>
      <c r="I52" s="117">
        <v>3048426473.1399999</v>
      </c>
      <c r="J52" s="127">
        <v>2985020195.8800001</v>
      </c>
    </row>
    <row r="53" spans="1:11" ht="6.6" customHeight="1">
      <c r="A53" s="123"/>
      <c r="B53" s="118"/>
      <c r="C53" s="122"/>
      <c r="D53" s="274"/>
      <c r="E53" s="275"/>
      <c r="F53" s="119"/>
      <c r="G53" s="118"/>
      <c r="H53" s="118"/>
      <c r="I53" s="117"/>
      <c r="J53" s="117"/>
    </row>
    <row r="54" spans="1:11">
      <c r="A54" s="123" t="s">
        <v>139</v>
      </c>
      <c r="B54" s="118"/>
      <c r="C54" s="122"/>
      <c r="D54" s="270">
        <f>SUM(D55:D56)</f>
        <v>524970476.50000006</v>
      </c>
      <c r="E54" s="271">
        <f>SUM(E55:E56)</f>
        <v>531158576.86000001</v>
      </c>
      <c r="F54" s="119" t="s">
        <v>193</v>
      </c>
      <c r="G54" s="118"/>
      <c r="H54" s="118"/>
      <c r="I54" s="117">
        <v>18576890.280000001</v>
      </c>
      <c r="J54" s="127">
        <v>23794917.66</v>
      </c>
    </row>
    <row r="55" spans="1:11">
      <c r="A55" s="123" t="s">
        <v>140</v>
      </c>
      <c r="B55" s="118"/>
      <c r="C55" s="122"/>
      <c r="D55" s="270">
        <v>858670890.46000004</v>
      </c>
      <c r="E55" s="272">
        <v>840010600.75</v>
      </c>
      <c r="F55" s="119"/>
      <c r="G55" s="118"/>
      <c r="H55" s="118"/>
      <c r="I55" s="126"/>
      <c r="J55" s="126"/>
    </row>
    <row r="56" spans="1:11">
      <c r="A56" s="123" t="s">
        <v>69</v>
      </c>
      <c r="B56" s="118"/>
      <c r="C56" s="122"/>
      <c r="D56" s="270">
        <f>-235164019.23-98536394.73</f>
        <v>-333700413.95999998</v>
      </c>
      <c r="E56" s="273">
        <f>(-217065324.13-91786699.76)</f>
        <v>-308852023.88999999</v>
      </c>
      <c r="F56" s="119" t="s">
        <v>146</v>
      </c>
      <c r="G56" s="118"/>
      <c r="H56" s="118"/>
      <c r="I56" s="117">
        <f>-2413807465.45-59690505.22</f>
        <v>-2473497970.6699996</v>
      </c>
      <c r="J56" s="117">
        <v>-2485435731.4299998</v>
      </c>
      <c r="K56" s="110"/>
    </row>
    <row r="57" spans="1:11" ht="6.6" customHeight="1">
      <c r="A57" s="123"/>
      <c r="B57" s="118"/>
      <c r="C57" s="122"/>
      <c r="D57" s="270"/>
      <c r="E57" s="273"/>
      <c r="F57" s="119"/>
      <c r="G57" s="118"/>
      <c r="H57" s="118"/>
      <c r="I57" s="126"/>
      <c r="J57" s="126"/>
    </row>
    <row r="58" spans="1:11">
      <c r="A58" s="123" t="s">
        <v>141</v>
      </c>
      <c r="B58" s="118"/>
      <c r="C58" s="122"/>
      <c r="D58" s="121">
        <f>D59</f>
        <v>63254179.450000003</v>
      </c>
      <c r="E58" s="120">
        <f>E59</f>
        <v>17145092.960000001</v>
      </c>
      <c r="F58" s="119"/>
      <c r="G58" s="118"/>
      <c r="H58" s="118"/>
      <c r="I58" s="126"/>
      <c r="J58" s="126"/>
    </row>
    <row r="59" spans="1:11">
      <c r="A59" s="123" t="s">
        <v>68</v>
      </c>
      <c r="B59" s="118"/>
      <c r="C59" s="122"/>
      <c r="D59" s="121">
        <f>SUM(D60:D61)</f>
        <v>63254179.450000003</v>
      </c>
      <c r="E59" s="120">
        <f>SUM(E60:E61)</f>
        <v>17145092.960000001</v>
      </c>
      <c r="F59" s="119"/>
      <c r="G59" s="118"/>
      <c r="H59" s="118"/>
      <c r="I59" s="117"/>
      <c r="J59" s="117"/>
    </row>
    <row r="60" spans="1:11">
      <c r="A60" s="123" t="s">
        <v>67</v>
      </c>
      <c r="B60" s="118"/>
      <c r="C60" s="122"/>
      <c r="D60" s="121">
        <v>89470850.980000004</v>
      </c>
      <c r="E60" s="125">
        <v>43495944.490000002</v>
      </c>
      <c r="F60" s="119"/>
      <c r="G60" s="118"/>
      <c r="H60" s="118"/>
      <c r="I60" s="117"/>
      <c r="J60" s="117"/>
    </row>
    <row r="61" spans="1:11">
      <c r="A61" s="123" t="s">
        <v>7</v>
      </c>
      <c r="B61" s="118"/>
      <c r="C61" s="122"/>
      <c r="D61" s="121">
        <v>-26216671.530000001</v>
      </c>
      <c r="E61" s="124">
        <v>-26350851.530000001</v>
      </c>
      <c r="F61" s="119"/>
      <c r="G61" s="118"/>
      <c r="H61" s="118"/>
      <c r="I61" s="117"/>
      <c r="J61" s="117"/>
      <c r="K61" s="110"/>
    </row>
    <row r="62" spans="1:11" ht="6.6" customHeight="1">
      <c r="A62" s="123"/>
      <c r="B62" s="118"/>
      <c r="C62" s="122"/>
      <c r="D62" s="121"/>
      <c r="E62" s="120"/>
      <c r="F62" s="119"/>
      <c r="G62" s="118"/>
      <c r="H62" s="118"/>
      <c r="I62" s="117"/>
      <c r="J62" s="117"/>
    </row>
    <row r="63" spans="1:11">
      <c r="A63" s="116" t="s">
        <v>8</v>
      </c>
      <c r="B63" s="112"/>
      <c r="C63" s="112"/>
      <c r="D63" s="115">
        <f>D15+D31</f>
        <v>1545981362.5100002</v>
      </c>
      <c r="E63" s="114">
        <f>E15+E31</f>
        <v>1539350516.9400001</v>
      </c>
      <c r="F63" s="113" t="s">
        <v>9</v>
      </c>
      <c r="G63" s="112"/>
      <c r="H63" s="112"/>
      <c r="I63" s="111">
        <f>SUM(I15,I31,I50)</f>
        <v>1545981362.5100005</v>
      </c>
      <c r="J63" s="111">
        <f>SUM(J15,J31,J50)</f>
        <v>1539350516.9400001</v>
      </c>
      <c r="K63" s="110"/>
    </row>
    <row r="64" spans="1:11">
      <c r="I64" s="110"/>
      <c r="J64" s="110"/>
    </row>
    <row r="65" spans="1:8">
      <c r="A65" s="109"/>
    </row>
    <row r="66" spans="1:8">
      <c r="A66" s="109"/>
      <c r="B66" s="109"/>
    </row>
    <row r="67" spans="1:8">
      <c r="A67" s="108"/>
      <c r="B67" s="108"/>
    </row>
    <row r="68" spans="1:8">
      <c r="A68" s="108"/>
      <c r="B68" s="108"/>
    </row>
    <row r="77" spans="1:8">
      <c r="H77" s="107"/>
    </row>
  </sheetData>
  <mergeCells count="11">
    <mergeCell ref="F11:J11"/>
    <mergeCell ref="A11:E11"/>
    <mergeCell ref="A6:J6"/>
    <mergeCell ref="A7:J7"/>
    <mergeCell ref="A8:J8"/>
    <mergeCell ref="A9:J10"/>
    <mergeCell ref="A1:J1"/>
    <mergeCell ref="A2:J2"/>
    <mergeCell ref="A3:J3"/>
    <mergeCell ref="A4:J4"/>
    <mergeCell ref="A5:J5"/>
  </mergeCells>
  <printOptions horizontalCentered="1"/>
  <pageMargins left="0.59055118110236227" right="0.19685039370078741" top="0.39370078740157483" bottom="0.19685039370078741" header="0.19685039370078741" footer="0.19685039370078741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6"/>
  <sheetViews>
    <sheetView showGridLines="0" zoomScale="70" zoomScaleNormal="70" workbookViewId="0">
      <selection activeCell="A37" sqref="A37"/>
    </sheetView>
  </sheetViews>
  <sheetFormatPr defaultRowHeight="15"/>
  <cols>
    <col min="1" max="1" width="95.7109375" customWidth="1"/>
    <col min="2" max="2" width="24.28515625" customWidth="1"/>
    <col min="3" max="3" width="24.140625" customWidth="1"/>
    <col min="4" max="4" width="12.7109375" bestFit="1" customWidth="1"/>
    <col min="5" max="5" width="33.42578125" customWidth="1"/>
    <col min="6" max="7" width="21" bestFit="1" customWidth="1"/>
    <col min="9" max="9" width="19.28515625" bestFit="1" customWidth="1"/>
    <col min="10" max="10" width="13.5703125" bestFit="1" customWidth="1"/>
    <col min="11" max="11" width="18.28515625" bestFit="1" customWidth="1"/>
  </cols>
  <sheetData>
    <row r="1" spans="1:3">
      <c r="A1" s="103"/>
      <c r="B1" s="103"/>
      <c r="C1" s="103"/>
    </row>
    <row r="2" spans="1:3">
      <c r="A2" s="103"/>
      <c r="B2" s="103"/>
      <c r="C2" s="103"/>
    </row>
    <row r="3" spans="1:3">
      <c r="A3" s="103"/>
      <c r="B3" s="103"/>
      <c r="C3" s="103"/>
    </row>
    <row r="4" spans="1:3">
      <c r="A4" s="103"/>
      <c r="B4" s="103"/>
      <c r="C4" s="103"/>
    </row>
    <row r="5" spans="1:3">
      <c r="A5" s="103"/>
      <c r="B5" s="103"/>
      <c r="C5" s="103"/>
    </row>
    <row r="6" spans="1:3">
      <c r="A6" s="103"/>
      <c r="B6" s="103"/>
      <c r="C6" s="103"/>
    </row>
    <row r="7" spans="1:3" ht="15.75" thickBot="1">
      <c r="A7" s="103"/>
      <c r="B7" s="103"/>
      <c r="C7" s="103"/>
    </row>
    <row r="8" spans="1:3" ht="15.75">
      <c r="A8" s="314" t="s">
        <v>0</v>
      </c>
      <c r="B8" s="315"/>
      <c r="C8" s="316"/>
    </row>
    <row r="9" spans="1:3" ht="15.75">
      <c r="A9" s="317" t="s">
        <v>1</v>
      </c>
      <c r="B9" s="318"/>
      <c r="C9" s="319"/>
    </row>
    <row r="10" spans="1:3" ht="15.75">
      <c r="A10" s="320" t="s">
        <v>21</v>
      </c>
      <c r="B10" s="321"/>
      <c r="C10" s="322"/>
    </row>
    <row r="11" spans="1:3" ht="15.75">
      <c r="A11" s="323"/>
      <c r="B11" s="324"/>
      <c r="C11" s="325"/>
    </row>
    <row r="12" spans="1:3" ht="15.75">
      <c r="A12" s="317" t="s">
        <v>54</v>
      </c>
      <c r="B12" s="318"/>
      <c r="C12" s="319"/>
    </row>
    <row r="13" spans="1:3" ht="16.5" thickBot="1">
      <c r="A13" s="311"/>
      <c r="B13" s="312"/>
      <c r="C13" s="313"/>
    </row>
    <row r="14" spans="1:3" ht="15.75">
      <c r="A14" s="168"/>
      <c r="B14" s="167"/>
      <c r="C14" s="167"/>
    </row>
    <row r="15" spans="1:3" ht="15.75">
      <c r="A15" s="166"/>
      <c r="B15" s="165" t="s">
        <v>103</v>
      </c>
      <c r="C15" s="165" t="s">
        <v>102</v>
      </c>
    </row>
    <row r="16" spans="1:3" ht="15.75">
      <c r="A16" s="160"/>
      <c r="B16" s="164" t="s">
        <v>2</v>
      </c>
      <c r="C16" s="164" t="s">
        <v>2</v>
      </c>
    </row>
    <row r="17" spans="1:11" ht="16.5" thickBot="1">
      <c r="A17" s="160"/>
      <c r="B17" s="163"/>
      <c r="C17" s="159"/>
      <c r="E17" s="171"/>
      <c r="F17" s="171"/>
      <c r="G17" s="171"/>
    </row>
    <row r="18" spans="1:11" ht="15.75">
      <c r="A18" s="160" t="s">
        <v>147</v>
      </c>
      <c r="B18" s="249">
        <v>26222428.899999999</v>
      </c>
      <c r="C18" s="253">
        <v>27631240.359999999</v>
      </c>
      <c r="E18" s="105"/>
      <c r="F18" s="171"/>
      <c r="G18" s="171"/>
    </row>
    <row r="19" spans="1:11" ht="15.75">
      <c r="A19" s="160" t="s">
        <v>3</v>
      </c>
      <c r="B19" s="240" t="s">
        <v>3</v>
      </c>
      <c r="C19" s="254" t="s">
        <v>3</v>
      </c>
      <c r="E19" s="171"/>
      <c r="F19" s="171"/>
      <c r="G19" s="171"/>
    </row>
    <row r="20" spans="1:11" ht="15.75">
      <c r="A20" s="160" t="s">
        <v>148</v>
      </c>
      <c r="B20" s="244">
        <v>-1901868.84</v>
      </c>
      <c r="C20" s="255">
        <v>-1550489.59</v>
      </c>
      <c r="E20" s="105"/>
      <c r="F20" s="171"/>
      <c r="G20" s="171"/>
    </row>
    <row r="21" spans="1:11" ht="15.75">
      <c r="A21" s="160" t="s">
        <v>3</v>
      </c>
      <c r="B21" s="240" t="s">
        <v>3</v>
      </c>
      <c r="C21" s="254"/>
      <c r="E21" s="171"/>
      <c r="F21" s="171"/>
      <c r="G21" s="171"/>
    </row>
    <row r="22" spans="1:11" ht="15.75">
      <c r="A22" s="159" t="s">
        <v>63</v>
      </c>
      <c r="B22" s="241">
        <f>B18+B20</f>
        <v>24320560.059999999</v>
      </c>
      <c r="C22" s="256">
        <f>C18+C20</f>
        <v>26080750.77</v>
      </c>
      <c r="E22" s="171"/>
      <c r="F22" s="171"/>
      <c r="G22" s="171"/>
    </row>
    <row r="23" spans="1:11" ht="15.75">
      <c r="A23" s="160" t="s">
        <v>3</v>
      </c>
      <c r="B23" s="240" t="s">
        <v>3</v>
      </c>
      <c r="C23" s="254" t="s">
        <v>3</v>
      </c>
      <c r="E23" s="171"/>
      <c r="F23" s="171"/>
      <c r="G23" s="171"/>
    </row>
    <row r="24" spans="1:11" ht="15.75">
      <c r="A24" s="160" t="s">
        <v>149</v>
      </c>
      <c r="B24" s="244">
        <v>-2238518.0699999998</v>
      </c>
      <c r="C24" s="255">
        <v>-4012751.38</v>
      </c>
      <c r="E24" s="105"/>
      <c r="F24" s="171"/>
      <c r="G24" s="171"/>
    </row>
    <row r="25" spans="1:11" ht="15.75">
      <c r="A25" s="160" t="s">
        <v>3</v>
      </c>
      <c r="B25" s="240" t="s">
        <v>3</v>
      </c>
      <c r="C25" s="254" t="s">
        <v>3</v>
      </c>
      <c r="D25" s="171"/>
      <c r="E25" s="171"/>
      <c r="F25" s="171"/>
      <c r="G25" s="171"/>
      <c r="H25" s="171"/>
      <c r="I25" s="171"/>
      <c r="J25" s="171"/>
      <c r="K25" s="171"/>
    </row>
    <row r="26" spans="1:11" ht="15.75">
      <c r="A26" s="159" t="s">
        <v>61</v>
      </c>
      <c r="B26" s="241">
        <f>B22+B24</f>
        <v>22082041.989999998</v>
      </c>
      <c r="C26" s="256">
        <f>C22+C24</f>
        <v>22067999.390000001</v>
      </c>
      <c r="D26" s="171"/>
      <c r="E26" s="171"/>
      <c r="F26" s="171"/>
      <c r="G26" s="171"/>
      <c r="H26" s="171"/>
      <c r="I26" s="171"/>
      <c r="J26" s="171"/>
      <c r="K26" s="171"/>
    </row>
    <row r="27" spans="1:11" ht="15.75">
      <c r="A27" s="160" t="s">
        <v>3</v>
      </c>
      <c r="B27" s="240" t="s">
        <v>3</v>
      </c>
      <c r="C27" s="254" t="s">
        <v>3</v>
      </c>
      <c r="D27" s="171"/>
      <c r="E27" s="171"/>
      <c r="F27" s="171"/>
      <c r="G27" s="171"/>
      <c r="H27" s="171"/>
      <c r="I27" s="171"/>
      <c r="J27" s="171"/>
      <c r="K27" s="171"/>
    </row>
    <row r="28" spans="1:11" ht="15.75">
      <c r="A28" s="159" t="s">
        <v>101</v>
      </c>
      <c r="B28" s="241">
        <f>B32</f>
        <v>10456225.82</v>
      </c>
      <c r="C28" s="257">
        <f>C30+C32</f>
        <v>7791010.1600000001</v>
      </c>
      <c r="D28" s="171"/>
      <c r="E28" s="171"/>
      <c r="F28" s="170"/>
      <c r="G28" s="170"/>
      <c r="H28" s="171"/>
      <c r="I28" s="171"/>
      <c r="J28" s="171"/>
      <c r="K28" s="171"/>
    </row>
    <row r="29" spans="1:11" ht="15.75">
      <c r="A29" s="160"/>
      <c r="B29" s="240"/>
      <c r="C29" s="254"/>
      <c r="D29" s="171"/>
      <c r="E29" s="169"/>
      <c r="F29" s="169"/>
      <c r="G29" s="169"/>
      <c r="H29" s="171"/>
      <c r="I29" s="171"/>
      <c r="J29" s="171"/>
      <c r="K29" s="171"/>
    </row>
    <row r="30" spans="1:11" ht="15.75">
      <c r="A30" s="160" t="s">
        <v>62</v>
      </c>
      <c r="B30" s="250" t="s">
        <v>42</v>
      </c>
      <c r="C30" s="254">
        <v>1642738.88</v>
      </c>
      <c r="D30" s="171"/>
      <c r="E30" s="169"/>
      <c r="F30" s="169"/>
      <c r="G30" s="169"/>
      <c r="H30" s="171"/>
      <c r="I30" s="171"/>
      <c r="J30" s="171"/>
      <c r="K30" s="171"/>
    </row>
    <row r="31" spans="1:11" ht="15.75">
      <c r="A31" s="160"/>
      <c r="B31" s="240"/>
      <c r="C31" s="254" t="s">
        <v>3</v>
      </c>
      <c r="D31" s="171"/>
      <c r="E31" s="169"/>
      <c r="F31" s="169"/>
      <c r="G31" s="169"/>
      <c r="H31" s="171"/>
      <c r="I31" s="171"/>
      <c r="J31" s="171"/>
      <c r="K31" s="171"/>
    </row>
    <row r="32" spans="1:11" ht="18.75">
      <c r="A32" s="160" t="s">
        <v>150</v>
      </c>
      <c r="B32" s="240">
        <v>10456225.82</v>
      </c>
      <c r="C32" s="254">
        <v>6148271.2800000003</v>
      </c>
      <c r="D32" s="171"/>
      <c r="E32" s="171"/>
      <c r="F32" s="170"/>
      <c r="G32" s="170"/>
      <c r="H32" s="171"/>
      <c r="I32" s="171"/>
      <c r="J32" s="171"/>
      <c r="K32" s="171"/>
    </row>
    <row r="33" spans="1:11" ht="15.75">
      <c r="A33" s="160"/>
      <c r="B33" s="240"/>
      <c r="C33" s="254"/>
      <c r="D33" s="171"/>
      <c r="E33" s="169"/>
      <c r="F33" s="169"/>
      <c r="G33" s="169"/>
      <c r="H33" s="171"/>
      <c r="I33" s="171"/>
      <c r="J33" s="171"/>
      <c r="K33" s="171"/>
    </row>
    <row r="34" spans="1:11" ht="15.75">
      <c r="A34" s="159" t="s">
        <v>100</v>
      </c>
      <c r="B34" s="243">
        <f>SUM(B36:B38)</f>
        <v>-3523501914.8199997</v>
      </c>
      <c r="C34" s="258">
        <f>SUM(C36:C36)</f>
        <v>-4032843059.1300001</v>
      </c>
      <c r="D34" s="171"/>
      <c r="E34" s="169"/>
      <c r="F34" s="169"/>
      <c r="G34" s="169"/>
      <c r="H34" s="171"/>
      <c r="I34" s="171"/>
      <c r="J34" s="171"/>
      <c r="K34" s="171"/>
    </row>
    <row r="35" spans="1:11" ht="15.75">
      <c r="A35" s="160" t="s">
        <v>3</v>
      </c>
      <c r="B35" s="240" t="s">
        <v>3</v>
      </c>
      <c r="C35" s="254" t="s">
        <v>3</v>
      </c>
      <c r="D35" s="171"/>
      <c r="E35" s="171"/>
      <c r="F35" s="169"/>
      <c r="G35" s="169"/>
      <c r="H35" s="171"/>
      <c r="I35" s="171"/>
      <c r="J35" s="171"/>
      <c r="K35" s="171"/>
    </row>
    <row r="36" spans="1:11" ht="15.75">
      <c r="A36" s="160" t="s">
        <v>151</v>
      </c>
      <c r="B36" s="244">
        <v>-3517872204.4699998</v>
      </c>
      <c r="C36" s="255">
        <v>-4032843059.1300001</v>
      </c>
      <c r="D36" s="171"/>
      <c r="E36" s="245"/>
      <c r="F36" s="171"/>
      <c r="G36" s="171"/>
      <c r="H36" s="171"/>
      <c r="I36" s="246"/>
      <c r="J36" s="171"/>
      <c r="K36" s="247"/>
    </row>
    <row r="37" spans="1:11" ht="15.75">
      <c r="A37" s="160"/>
      <c r="B37" s="240"/>
      <c r="C37" s="254"/>
      <c r="D37" s="171"/>
      <c r="E37" s="171"/>
      <c r="F37" s="171"/>
      <c r="G37" s="171"/>
      <c r="H37" s="171"/>
      <c r="I37" s="171"/>
      <c r="J37" s="171"/>
      <c r="K37" s="171"/>
    </row>
    <row r="38" spans="1:11" ht="15.75">
      <c r="A38" s="160" t="s">
        <v>152</v>
      </c>
      <c r="B38" s="244">
        <v>-5629710.3499999996</v>
      </c>
      <c r="C38" s="255" t="s">
        <v>42</v>
      </c>
      <c r="D38" s="171"/>
      <c r="E38" s="171"/>
      <c r="F38" s="170"/>
      <c r="G38" s="170"/>
      <c r="H38" s="171"/>
      <c r="I38" s="171"/>
      <c r="J38" s="171"/>
      <c r="K38" s="171"/>
    </row>
    <row r="39" spans="1:11" ht="15.75">
      <c r="A39" s="160"/>
      <c r="B39" s="240"/>
      <c r="C39" s="254"/>
      <c r="D39" s="171"/>
      <c r="E39" s="169"/>
      <c r="F39" s="169"/>
      <c r="G39" s="169"/>
      <c r="H39" s="171"/>
      <c r="I39" s="171"/>
      <c r="J39" s="171"/>
      <c r="K39" s="171"/>
    </row>
    <row r="40" spans="1:11" ht="15.75">
      <c r="A40" s="160" t="s">
        <v>55</v>
      </c>
      <c r="B40" s="250" t="s">
        <v>42</v>
      </c>
      <c r="C40" s="254">
        <v>163938.57</v>
      </c>
      <c r="D40" s="171"/>
      <c r="E40" s="169"/>
      <c r="F40" s="169"/>
      <c r="G40" s="169"/>
      <c r="H40" s="171"/>
      <c r="I40" s="171"/>
      <c r="J40" s="171"/>
      <c r="K40" s="171"/>
    </row>
    <row r="41" spans="1:11" ht="15.75">
      <c r="A41" s="160"/>
      <c r="B41" s="240"/>
      <c r="C41" s="254"/>
      <c r="D41" s="171"/>
      <c r="E41" s="169"/>
      <c r="F41" s="169"/>
      <c r="G41" s="169"/>
      <c r="H41" s="171"/>
      <c r="I41" s="171"/>
      <c r="J41" s="171"/>
      <c r="K41" s="171"/>
    </row>
    <row r="42" spans="1:11" ht="15.75">
      <c r="A42" s="160" t="s">
        <v>153</v>
      </c>
      <c r="B42" s="251">
        <v>-20634818.52</v>
      </c>
      <c r="C42" s="255">
        <v>-1382501.47</v>
      </c>
      <c r="D42" s="171"/>
      <c r="E42" s="169"/>
      <c r="F42" s="169"/>
      <c r="G42" s="169"/>
      <c r="H42" s="171"/>
      <c r="I42" s="171"/>
      <c r="J42" s="171"/>
      <c r="K42" s="171"/>
    </row>
    <row r="43" spans="1:11" ht="15.75">
      <c r="A43" s="160" t="s">
        <v>3</v>
      </c>
      <c r="B43" s="240" t="s">
        <v>3</v>
      </c>
      <c r="C43" s="254" t="s">
        <v>3</v>
      </c>
      <c r="D43" s="171"/>
      <c r="E43" s="169"/>
      <c r="F43" s="169"/>
      <c r="G43" s="169"/>
      <c r="H43" s="171"/>
      <c r="I43" s="171"/>
      <c r="J43" s="171"/>
      <c r="K43" s="171"/>
    </row>
    <row r="44" spans="1:11" ht="15.75">
      <c r="A44" s="159" t="s">
        <v>22</v>
      </c>
      <c r="B44" s="243">
        <f>B26+B28+B34+B42</f>
        <v>-3511598465.5299997</v>
      </c>
      <c r="C44" s="258">
        <f>C26+C28+C34+C40+C42</f>
        <v>-4004202612.4799995</v>
      </c>
      <c r="D44" s="171"/>
      <c r="E44" s="169"/>
      <c r="F44" s="169"/>
      <c r="G44" s="169"/>
      <c r="H44" s="171"/>
      <c r="I44" s="171"/>
      <c r="J44" s="171"/>
      <c r="K44" s="171"/>
    </row>
    <row r="45" spans="1:11" ht="15.75">
      <c r="A45" s="162" t="s">
        <v>3</v>
      </c>
      <c r="B45" s="242" t="s">
        <v>3</v>
      </c>
      <c r="C45" s="254" t="s">
        <v>3</v>
      </c>
      <c r="D45" s="171"/>
      <c r="E45" s="171"/>
      <c r="F45" s="248"/>
      <c r="G45" s="169"/>
      <c r="H45" s="171"/>
      <c r="I45" s="171"/>
      <c r="J45" s="171"/>
      <c r="K45" s="171"/>
    </row>
    <row r="46" spans="1:11" ht="15.75">
      <c r="A46" s="160" t="s">
        <v>154</v>
      </c>
      <c r="B46" s="240">
        <v>7348181.4100000001</v>
      </c>
      <c r="C46" s="254">
        <v>10293874.16</v>
      </c>
    </row>
    <row r="47" spans="1:11" ht="15.75">
      <c r="A47" s="160" t="s">
        <v>3</v>
      </c>
      <c r="B47" s="240" t="s">
        <v>3</v>
      </c>
      <c r="C47" s="254" t="s">
        <v>3</v>
      </c>
    </row>
    <row r="48" spans="1:11" ht="15.75">
      <c r="A48" s="160" t="s">
        <v>155</v>
      </c>
      <c r="B48" s="244">
        <v>-1067953.21</v>
      </c>
      <c r="C48" s="255">
        <v>-2816614.19</v>
      </c>
    </row>
    <row r="49" spans="1:7" ht="15.75">
      <c r="A49" s="160" t="s">
        <v>3</v>
      </c>
      <c r="B49" s="240" t="s">
        <v>3</v>
      </c>
      <c r="C49" s="254" t="s">
        <v>3</v>
      </c>
    </row>
    <row r="50" spans="1:7" ht="15.75">
      <c r="A50" s="159" t="s">
        <v>64</v>
      </c>
      <c r="B50" s="243">
        <f>B44+B46+B48</f>
        <v>-3505318237.3299999</v>
      </c>
      <c r="C50" s="258">
        <f>C44+C46+C48</f>
        <v>-3996725352.5099998</v>
      </c>
    </row>
    <row r="51" spans="1:7" ht="15.75">
      <c r="A51" s="160"/>
      <c r="B51" s="240"/>
      <c r="C51" s="254"/>
    </row>
    <row r="52" spans="1:7" ht="15.75">
      <c r="A52" s="160" t="s">
        <v>156</v>
      </c>
      <c r="B52" s="240">
        <v>3445627732.1100001</v>
      </c>
      <c r="C52" s="254">
        <v>3750493690.3099999</v>
      </c>
      <c r="E52" s="105"/>
    </row>
    <row r="53" spans="1:7" ht="15.75">
      <c r="A53" s="160"/>
      <c r="B53" s="240"/>
      <c r="C53" s="254"/>
    </row>
    <row r="54" spans="1:7" ht="15.75">
      <c r="A54" s="159" t="s">
        <v>23</v>
      </c>
      <c r="B54" s="243">
        <f>B50+B52</f>
        <v>-59690505.21999979</v>
      </c>
      <c r="C54" s="258">
        <f>C50+C52</f>
        <v>-246231662.19999981</v>
      </c>
    </row>
    <row r="55" spans="1:7" ht="15.75">
      <c r="A55" s="160" t="s">
        <v>3</v>
      </c>
      <c r="B55" s="240"/>
      <c r="C55" s="254"/>
    </row>
    <row r="56" spans="1:7" ht="15.75">
      <c r="A56" s="159" t="s">
        <v>99</v>
      </c>
      <c r="B56" s="243">
        <f>B54</f>
        <v>-59690505.21999979</v>
      </c>
      <c r="C56" s="258">
        <f>C54</f>
        <v>-246231662.19999981</v>
      </c>
      <c r="E56" s="157"/>
    </row>
    <row r="57" spans="1:7" ht="16.5" thickBot="1">
      <c r="A57" s="158" t="s">
        <v>3</v>
      </c>
      <c r="B57" s="252"/>
      <c r="C57" s="259" t="s">
        <v>3</v>
      </c>
    </row>
    <row r="59" spans="1:7" ht="15.75">
      <c r="A59" s="102"/>
      <c r="C59" s="156"/>
      <c r="D59" s="102"/>
      <c r="F59" s="76"/>
      <c r="G59" s="77"/>
    </row>
    <row r="61" spans="1:7">
      <c r="A61" s="102"/>
      <c r="C61" s="102"/>
    </row>
    <row r="62" spans="1:7">
      <c r="A62" s="155"/>
      <c r="C62" s="155"/>
    </row>
    <row r="63" spans="1:7">
      <c r="A63" s="155"/>
      <c r="C63" s="155"/>
    </row>
    <row r="64" spans="1:7">
      <c r="A64" s="102"/>
      <c r="C64" s="102"/>
    </row>
    <row r="65" spans="1:3">
      <c r="A65" s="155"/>
      <c r="C65" s="155"/>
    </row>
    <row r="66" spans="1:3">
      <c r="A66" s="155"/>
      <c r="C66" s="155"/>
    </row>
  </sheetData>
  <mergeCells count="6">
    <mergeCell ref="A13:C13"/>
    <mergeCell ref="A8:C8"/>
    <mergeCell ref="A9:C9"/>
    <mergeCell ref="A10:C10"/>
    <mergeCell ref="A11:C11"/>
    <mergeCell ref="A12:C12"/>
  </mergeCells>
  <printOptions verticalCentered="1"/>
  <pageMargins left="0.78740157480314965" right="0.39370078740157483" top="0.59055118110236227" bottom="0.19685039370078741" header="0.19685039370078741" footer="0.19685039370078741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8:H35"/>
  <sheetViews>
    <sheetView showGridLines="0" view="pageBreakPreview" zoomScale="80" zoomScaleNormal="100" zoomScaleSheetLayoutView="80" workbookViewId="0">
      <selection activeCell="A10" sqref="A10:C10"/>
    </sheetView>
  </sheetViews>
  <sheetFormatPr defaultColWidth="20" defaultRowHeight="12.75"/>
  <cols>
    <col min="1" max="1" width="75.7109375" style="5" customWidth="1"/>
    <col min="2" max="3" width="36.7109375" style="5" customWidth="1"/>
    <col min="4" max="4" width="16" style="5" customWidth="1"/>
    <col min="5" max="5" width="10.85546875" style="5" customWidth="1"/>
    <col min="6" max="247" width="11.42578125" style="5" customWidth="1"/>
    <col min="248" max="248" width="10.5703125" style="5" customWidth="1"/>
    <col min="249" max="249" width="20.5703125" style="5" customWidth="1"/>
    <col min="250" max="250" width="33.42578125" style="5" customWidth="1"/>
    <col min="251" max="251" width="16" style="5" customWidth="1"/>
    <col min="252" max="252" width="16.42578125" style="5" customWidth="1"/>
    <col min="253" max="16384" width="20" style="5"/>
  </cols>
  <sheetData>
    <row r="8" spans="1:3" ht="53.25" customHeight="1"/>
    <row r="9" spans="1:3" ht="15.75">
      <c r="A9" s="328" t="s">
        <v>0</v>
      </c>
      <c r="B9" s="329"/>
      <c r="C9" s="330"/>
    </row>
    <row r="10" spans="1:3" ht="15.75">
      <c r="A10" s="331" t="s">
        <v>1</v>
      </c>
      <c r="B10" s="332"/>
      <c r="C10" s="333"/>
    </row>
    <row r="11" spans="1:3" ht="15.75">
      <c r="A11" s="334" t="s">
        <v>21</v>
      </c>
      <c r="B11" s="335"/>
      <c r="C11" s="336"/>
    </row>
    <row r="12" spans="1:3" ht="15.75">
      <c r="A12" s="328"/>
      <c r="B12" s="329"/>
      <c r="C12" s="330"/>
    </row>
    <row r="13" spans="1:3" ht="15.75">
      <c r="A13" s="331" t="s">
        <v>56</v>
      </c>
      <c r="B13" s="332"/>
      <c r="C13" s="333"/>
    </row>
    <row r="14" spans="1:3" ht="15.75">
      <c r="A14" s="334"/>
      <c r="B14" s="335"/>
      <c r="C14" s="336"/>
    </row>
    <row r="15" spans="1:3" ht="15.75">
      <c r="A15" s="68"/>
      <c r="B15" s="69"/>
      <c r="C15" s="69"/>
    </row>
    <row r="16" spans="1:3" ht="15.75">
      <c r="A16" s="1"/>
      <c r="B16" s="81" t="s">
        <v>66</v>
      </c>
      <c r="C16" s="81" t="s">
        <v>65</v>
      </c>
    </row>
    <row r="17" spans="1:4" ht="15.75">
      <c r="A17" s="2"/>
      <c r="B17" s="62" t="s">
        <v>2</v>
      </c>
      <c r="C17" s="62" t="s">
        <v>2</v>
      </c>
    </row>
    <row r="18" spans="1:4" ht="15.75">
      <c r="A18" s="2"/>
      <c r="B18" s="63"/>
      <c r="C18" s="63"/>
    </row>
    <row r="19" spans="1:4" ht="15.75">
      <c r="A19" s="67" t="s">
        <v>30</v>
      </c>
      <c r="B19" s="227">
        <v>-59690505.219999999</v>
      </c>
      <c r="C19" s="229">
        <v>-246231662.19999999</v>
      </c>
    </row>
    <row r="20" spans="1:4" ht="15.75">
      <c r="A20" s="2" t="s">
        <v>3</v>
      </c>
      <c r="B20" s="228"/>
      <c r="C20" s="228"/>
    </row>
    <row r="21" spans="1:4" ht="15.75">
      <c r="A21" s="2" t="s">
        <v>3</v>
      </c>
      <c r="B21" s="228" t="s">
        <v>3</v>
      </c>
      <c r="C21" s="228" t="s">
        <v>3</v>
      </c>
    </row>
    <row r="22" spans="1:4" ht="15.75">
      <c r="A22" s="3" t="s">
        <v>20</v>
      </c>
      <c r="B22" s="227">
        <f>B19</f>
        <v>-59690505.219999999</v>
      </c>
      <c r="C22" s="230">
        <f>C19</f>
        <v>-246231662.19999999</v>
      </c>
    </row>
    <row r="23" spans="1:4" ht="15.75">
      <c r="A23" s="2" t="s">
        <v>3</v>
      </c>
      <c r="B23" s="64" t="s">
        <v>3</v>
      </c>
      <c r="C23" s="64" t="s">
        <v>3</v>
      </c>
    </row>
    <row r="24" spans="1:4" ht="15.75">
      <c r="A24" s="4" t="s">
        <v>3</v>
      </c>
      <c r="B24" s="65" t="s">
        <v>3</v>
      </c>
      <c r="C24" s="65" t="s">
        <v>3</v>
      </c>
    </row>
    <row r="25" spans="1:4" ht="15.75">
      <c r="A25" s="104"/>
      <c r="B25" s="105"/>
      <c r="C25" s="105"/>
    </row>
    <row r="31" spans="1:4" ht="15">
      <c r="A31" s="102"/>
      <c r="B31"/>
      <c r="C31"/>
      <c r="D31" s="102"/>
    </row>
    <row r="32" spans="1:4" ht="15">
      <c r="A32" s="102"/>
      <c r="B32" s="102"/>
      <c r="C32"/>
      <c r="D32"/>
    </row>
    <row r="33" spans="1:8" ht="15.75">
      <c r="A33" s="102"/>
      <c r="B33"/>
      <c r="C33"/>
      <c r="D33" s="102"/>
      <c r="E33" s="83"/>
      <c r="F33" s="85"/>
      <c r="G33" s="83"/>
      <c r="H33" s="82"/>
    </row>
    <row r="34" spans="1:8" ht="15.75">
      <c r="A34" s="82"/>
      <c r="B34" s="83"/>
      <c r="C34" s="86"/>
      <c r="D34" s="84"/>
      <c r="E34" s="87"/>
      <c r="F34" s="87"/>
      <c r="G34" s="87"/>
      <c r="H34" s="86"/>
    </row>
    <row r="35" spans="1:8" ht="15.75">
      <c r="A35" s="326"/>
      <c r="B35" s="327"/>
      <c r="C35" s="86"/>
      <c r="D35" s="84"/>
      <c r="E35" s="87"/>
      <c r="F35" s="87"/>
      <c r="G35" s="87"/>
      <c r="H35" s="86"/>
    </row>
  </sheetData>
  <mergeCells count="7">
    <mergeCell ref="A35:B35"/>
    <mergeCell ref="A9:C9"/>
    <mergeCell ref="A10:C10"/>
    <mergeCell ref="A11:C11"/>
    <mergeCell ref="A12:C12"/>
    <mergeCell ref="A13:C13"/>
    <mergeCell ref="A14:C14"/>
  </mergeCells>
  <printOptions horizontalCentered="1"/>
  <pageMargins left="0.6692913385826772" right="0.59055118110236227" top="0.31496062992125984" bottom="0.27559055118110237" header="0.31496062992125984" footer="0.23622047244094491"/>
  <pageSetup paperSize="9" scale="47" orientation="portrait" r:id="rId1"/>
  <headerFooter>
    <oddFooter xml:space="preserve">&amp;LMinistério da Agricultura, 
Pecuária e Abastecimento - 
MAPA
&amp;CEmpresa Brasileira de
Pesquisa Agropecuária -
Embrapa
&amp;RPqEB Final W3 Norte  Brasília - DF 
CEP 70.770-901
Telefone (61) 3448.4433 
Fax  (61) 3447.1041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6:R116"/>
  <sheetViews>
    <sheetView showGridLines="0" view="pageBreakPreview" topLeftCell="A58" zoomScale="80" zoomScaleNormal="100" zoomScaleSheetLayoutView="80" workbookViewId="0">
      <selection activeCell="A85" sqref="A85"/>
    </sheetView>
  </sheetViews>
  <sheetFormatPr defaultColWidth="11.42578125" defaultRowHeight="12.75"/>
  <cols>
    <col min="1" max="1" width="11.42578125" style="176" customWidth="1"/>
    <col min="2" max="2" width="28" style="176" customWidth="1"/>
    <col min="3" max="3" width="55.5703125" style="176" customWidth="1"/>
    <col min="4" max="5" width="28.5703125" style="176" customWidth="1"/>
    <col min="6" max="6" width="5.140625" style="176" customWidth="1"/>
    <col min="7" max="7" width="43.7109375" style="176" customWidth="1"/>
    <col min="8" max="8" width="31.7109375" style="176" customWidth="1"/>
    <col min="9" max="9" width="17.42578125" style="176" bestFit="1" customWidth="1"/>
    <col min="10" max="10" width="22.5703125" style="176" bestFit="1" customWidth="1"/>
    <col min="11" max="11" width="16.140625" style="176" bestFit="1" customWidth="1"/>
    <col min="12" max="12" width="16.5703125" style="176" customWidth="1"/>
    <col min="13" max="15" width="12.85546875" style="176" bestFit="1" customWidth="1"/>
    <col min="16" max="16" width="13" style="176" bestFit="1" customWidth="1"/>
    <col min="17" max="245" width="11.42578125" style="176" customWidth="1"/>
    <col min="246" max="16384" width="11.42578125" style="176"/>
  </cols>
  <sheetData>
    <row r="6" spans="1:9" ht="9" customHeight="1"/>
    <row r="7" spans="1:9" ht="23.25" customHeight="1">
      <c r="A7" s="342" t="s">
        <v>10</v>
      </c>
      <c r="B7" s="343"/>
      <c r="C7" s="343"/>
      <c r="D7" s="343"/>
      <c r="E7" s="344"/>
    </row>
    <row r="8" spans="1:9" ht="21" customHeight="1">
      <c r="A8" s="345" t="s">
        <v>1</v>
      </c>
      <c r="B8" s="346"/>
      <c r="C8" s="346"/>
      <c r="D8" s="346"/>
      <c r="E8" s="340"/>
      <c r="G8" s="215"/>
    </row>
    <row r="9" spans="1:9" ht="21.75" customHeight="1">
      <c r="A9" s="345" t="s">
        <v>21</v>
      </c>
      <c r="B9" s="347"/>
      <c r="C9" s="347"/>
      <c r="D9" s="347"/>
      <c r="E9" s="348"/>
    </row>
    <row r="10" spans="1:9" ht="8.25" customHeight="1">
      <c r="A10" s="6"/>
      <c r="B10" s="7"/>
      <c r="C10" s="8"/>
      <c r="D10" s="7"/>
      <c r="E10" s="9"/>
    </row>
    <row r="11" spans="1:9" ht="16.350000000000001" customHeight="1">
      <c r="A11" s="349"/>
      <c r="B11" s="339"/>
      <c r="C11" s="339"/>
      <c r="D11" s="339"/>
      <c r="E11" s="340"/>
    </row>
    <row r="12" spans="1:9" ht="24.75" customHeight="1">
      <c r="A12" s="345" t="s">
        <v>57</v>
      </c>
      <c r="B12" s="346"/>
      <c r="C12" s="346"/>
      <c r="D12" s="346"/>
      <c r="E12" s="340"/>
    </row>
    <row r="13" spans="1:9" ht="7.5" customHeight="1">
      <c r="A13" s="349"/>
      <c r="B13" s="339"/>
      <c r="C13" s="339"/>
      <c r="D13" s="339"/>
      <c r="E13" s="340"/>
    </row>
    <row r="14" spans="1:9" ht="9" customHeight="1">
      <c r="A14" s="337"/>
      <c r="B14" s="338"/>
      <c r="C14" s="338"/>
      <c r="D14" s="339"/>
      <c r="E14" s="340"/>
    </row>
    <row r="15" spans="1:9" ht="15">
      <c r="A15" s="96"/>
      <c r="B15" s="97"/>
      <c r="C15" s="98"/>
      <c r="D15" s="66" t="s">
        <v>66</v>
      </c>
      <c r="E15" s="66" t="s">
        <v>65</v>
      </c>
    </row>
    <row r="16" spans="1:9" ht="14.25">
      <c r="A16" s="214"/>
      <c r="B16" s="196"/>
      <c r="C16" s="99"/>
      <c r="D16" s="14" t="s">
        <v>2</v>
      </c>
      <c r="E16" s="15" t="s">
        <v>2</v>
      </c>
      <c r="H16" s="192"/>
      <c r="I16" s="192"/>
    </row>
    <row r="17" spans="1:18" ht="15">
      <c r="A17" s="10"/>
      <c r="B17" s="194"/>
      <c r="C17" s="100"/>
      <c r="D17" s="101"/>
      <c r="E17" s="100"/>
      <c r="H17" s="177"/>
      <c r="J17" s="72"/>
      <c r="K17" s="72"/>
      <c r="O17" s="192"/>
    </row>
    <row r="18" spans="1:18" ht="15">
      <c r="A18" s="10"/>
      <c r="B18" s="194"/>
      <c r="C18" s="194"/>
      <c r="D18" s="16"/>
      <c r="E18" s="100"/>
      <c r="I18" s="192"/>
      <c r="J18" s="72"/>
      <c r="K18" s="72"/>
    </row>
    <row r="19" spans="1:18" ht="15">
      <c r="A19" s="13" t="s">
        <v>24</v>
      </c>
      <c r="B19" s="194"/>
      <c r="C19" s="194"/>
      <c r="D19" s="39">
        <f>SUM(D21:D27)</f>
        <v>36678654.719999999</v>
      </c>
      <c r="E19" s="94">
        <f>SUM(E21:E27)</f>
        <v>35422250.519999996</v>
      </c>
      <c r="G19" s="199"/>
      <c r="H19" s="211"/>
      <c r="J19" s="72"/>
      <c r="K19" s="72"/>
    </row>
    <row r="20" spans="1:18" ht="14.25">
      <c r="A20" s="18"/>
      <c r="B20" s="191"/>
      <c r="C20" s="195"/>
      <c r="D20" s="39"/>
      <c r="E20" s="94"/>
      <c r="G20" s="199"/>
      <c r="H20" s="211"/>
      <c r="I20" s="192"/>
      <c r="J20" s="192"/>
      <c r="K20" s="192"/>
    </row>
    <row r="21" spans="1:18" ht="15">
      <c r="A21" s="21" t="s">
        <v>134</v>
      </c>
      <c r="B21" s="205"/>
      <c r="C21" s="188"/>
      <c r="D21" s="216">
        <v>26222428.899999999</v>
      </c>
      <c r="E21" s="217">
        <v>27631240.359999999</v>
      </c>
      <c r="K21" s="72"/>
    </row>
    <row r="22" spans="1:18" ht="15">
      <c r="A22" s="21"/>
      <c r="B22" s="194"/>
      <c r="C22" s="200"/>
      <c r="D22" s="216"/>
      <c r="E22" s="217"/>
      <c r="H22" s="213"/>
      <c r="I22" s="177"/>
      <c r="J22" s="72"/>
      <c r="K22" s="72"/>
      <c r="L22" s="177"/>
      <c r="M22" s="177"/>
      <c r="N22" s="177"/>
      <c r="O22" s="177"/>
      <c r="P22" s="177"/>
      <c r="Q22" s="177"/>
      <c r="R22" s="177"/>
    </row>
    <row r="23" spans="1:18" ht="15">
      <c r="A23" s="21" t="s">
        <v>135</v>
      </c>
      <c r="B23" s="194"/>
      <c r="C23" s="200"/>
      <c r="D23" s="216">
        <f>10456225.82</f>
        <v>10456225.82</v>
      </c>
      <c r="E23" s="216">
        <v>7791010.1600000001</v>
      </c>
      <c r="H23" s="182"/>
      <c r="J23" s="72"/>
      <c r="K23" s="72"/>
    </row>
    <row r="24" spans="1:18" ht="15" hidden="1">
      <c r="A24" s="21"/>
      <c r="B24" s="194"/>
      <c r="C24" s="200"/>
      <c r="D24" s="216"/>
      <c r="E24" s="216"/>
      <c r="J24" s="72"/>
      <c r="K24" s="72"/>
    </row>
    <row r="25" spans="1:18" ht="15" hidden="1">
      <c r="A25" s="21" t="s">
        <v>43</v>
      </c>
      <c r="B25" s="194"/>
      <c r="C25" s="200"/>
      <c r="D25" s="216">
        <v>0</v>
      </c>
      <c r="E25" s="216">
        <v>0</v>
      </c>
      <c r="H25" s="70"/>
      <c r="I25" s="192"/>
      <c r="J25" s="192"/>
      <c r="K25" s="192"/>
    </row>
    <row r="26" spans="1:18" ht="15">
      <c r="A26" s="21"/>
      <c r="B26" s="196"/>
      <c r="C26" s="200"/>
      <c r="D26" s="216"/>
      <c r="E26" s="216"/>
      <c r="H26" s="212"/>
      <c r="I26" s="192"/>
      <c r="J26" s="192"/>
      <c r="K26" s="72"/>
    </row>
    <row r="27" spans="1:18" ht="15" hidden="1">
      <c r="A27" s="21" t="s">
        <v>44</v>
      </c>
      <c r="B27" s="196"/>
      <c r="C27" s="200"/>
      <c r="D27" s="216" t="s">
        <v>42</v>
      </c>
      <c r="E27" s="216">
        <v>0</v>
      </c>
      <c r="G27" s="199"/>
      <c r="H27" s="211"/>
      <c r="I27" s="192"/>
      <c r="J27" s="192"/>
      <c r="K27" s="192"/>
    </row>
    <row r="28" spans="1:18" ht="15" hidden="1">
      <c r="A28" s="21"/>
      <c r="B28" s="194"/>
      <c r="C28" s="200"/>
      <c r="D28" s="216"/>
      <c r="E28" s="216"/>
      <c r="G28" s="199"/>
      <c r="H28" s="211"/>
      <c r="I28" s="192"/>
      <c r="J28" s="192"/>
    </row>
    <row r="29" spans="1:18" ht="15">
      <c r="A29" s="21"/>
      <c r="B29" s="194"/>
      <c r="C29" s="200"/>
      <c r="D29" s="216"/>
      <c r="E29" s="216"/>
      <c r="G29" s="199"/>
      <c r="H29" s="211"/>
      <c r="I29" s="88"/>
    </row>
    <row r="30" spans="1:18" ht="15">
      <c r="A30" s="13" t="s">
        <v>25</v>
      </c>
      <c r="B30" s="194"/>
      <c r="C30" s="200"/>
      <c r="D30" s="218">
        <f>SUM(D32:D38)</f>
        <v>395141686.35000002</v>
      </c>
      <c r="E30" s="218">
        <f>SUM(E32:E38)</f>
        <v>445601086.36999995</v>
      </c>
      <c r="I30" s="88"/>
    </row>
    <row r="31" spans="1:18" ht="15">
      <c r="A31" s="10"/>
      <c r="B31" s="194"/>
      <c r="C31" s="200"/>
      <c r="D31" s="216"/>
      <c r="E31" s="216"/>
      <c r="I31" s="88"/>
    </row>
    <row r="32" spans="1:18" ht="15.75">
      <c r="A32" s="21" t="s">
        <v>199</v>
      </c>
      <c r="B32" s="205"/>
      <c r="C32" s="200"/>
      <c r="D32" s="161">
        <v>2238518.0699999998</v>
      </c>
      <c r="E32" s="216">
        <v>4012751.38</v>
      </c>
      <c r="G32" s="104"/>
      <c r="H32" s="105"/>
      <c r="I32" s="88"/>
    </row>
    <row r="33" spans="1:18" ht="15">
      <c r="A33" s="21"/>
      <c r="B33" s="194"/>
      <c r="C33" s="200"/>
      <c r="D33" s="216"/>
      <c r="E33" s="216"/>
      <c r="H33" s="70"/>
      <c r="I33" s="88"/>
    </row>
    <row r="34" spans="1:18" ht="15">
      <c r="A34" s="21" t="s">
        <v>197</v>
      </c>
      <c r="B34" s="194"/>
      <c r="C34" s="200"/>
      <c r="D34" s="216">
        <f>478262527.55-85359359.27</f>
        <v>392903168.28000003</v>
      </c>
      <c r="E34" s="216">
        <v>441230474.02999997</v>
      </c>
      <c r="H34" s="70"/>
      <c r="I34" s="88"/>
      <c r="K34" s="192"/>
    </row>
    <row r="35" spans="1:18" ht="15">
      <c r="A35" s="21"/>
      <c r="B35" s="194"/>
      <c r="C35" s="200"/>
      <c r="D35" s="216"/>
      <c r="E35" s="216"/>
      <c r="H35" s="70"/>
      <c r="I35" s="88"/>
      <c r="K35" s="192"/>
    </row>
    <row r="36" spans="1:18" ht="15">
      <c r="A36" s="21" t="s">
        <v>198</v>
      </c>
      <c r="B36" s="194"/>
      <c r="C36" s="200"/>
      <c r="D36" s="216">
        <v>0</v>
      </c>
      <c r="E36" s="216">
        <v>357860.96</v>
      </c>
      <c r="H36" s="70"/>
      <c r="I36" s="88"/>
      <c r="K36" s="192"/>
    </row>
    <row r="37" spans="1:18" ht="15">
      <c r="A37" s="21"/>
      <c r="B37" s="196"/>
      <c r="C37" s="200"/>
      <c r="D37" s="216"/>
      <c r="E37" s="216"/>
      <c r="H37" s="70"/>
      <c r="I37" s="88"/>
      <c r="K37" s="192"/>
    </row>
    <row r="38" spans="1:18" ht="15" hidden="1">
      <c r="A38" s="21" t="s">
        <v>41</v>
      </c>
      <c r="B38" s="196"/>
      <c r="C38" s="200"/>
      <c r="D38" s="216">
        <v>0</v>
      </c>
      <c r="E38" s="216">
        <v>0</v>
      </c>
      <c r="H38" s="70"/>
      <c r="I38" s="88"/>
    </row>
    <row r="39" spans="1:18" ht="15" hidden="1">
      <c r="A39" s="21"/>
      <c r="B39" s="196"/>
      <c r="C39" s="200"/>
      <c r="D39" s="216"/>
      <c r="E39" s="216"/>
      <c r="H39" s="70"/>
      <c r="I39" s="210"/>
      <c r="K39" s="72"/>
    </row>
    <row r="40" spans="1:18" ht="15">
      <c r="A40" s="21"/>
      <c r="B40" s="196"/>
      <c r="C40" s="200"/>
      <c r="D40" s="216"/>
      <c r="E40" s="216"/>
      <c r="H40" s="209"/>
      <c r="I40" s="207"/>
      <c r="J40" s="71"/>
      <c r="K40" s="72"/>
    </row>
    <row r="41" spans="1:18" s="177" customFormat="1" ht="15">
      <c r="A41" s="13" t="s">
        <v>26</v>
      </c>
      <c r="B41" s="196"/>
      <c r="C41" s="208"/>
      <c r="D41" s="231">
        <f>D19-D30</f>
        <v>-358463031.63</v>
      </c>
      <c r="E41" s="231">
        <f>E19-E30</f>
        <v>-410178835.84999996</v>
      </c>
      <c r="H41" s="192"/>
      <c r="I41" s="79"/>
      <c r="J41" s="71"/>
      <c r="K41" s="72"/>
      <c r="L41" s="70"/>
      <c r="M41" s="74"/>
      <c r="N41" s="74"/>
      <c r="O41" s="176"/>
      <c r="P41" s="176"/>
      <c r="Q41" s="176"/>
      <c r="R41" s="176"/>
    </row>
    <row r="42" spans="1:18" ht="15">
      <c r="A42" s="21"/>
      <c r="B42" s="196"/>
      <c r="C42" s="200"/>
      <c r="D42" s="232"/>
      <c r="E42" s="232"/>
      <c r="H42" s="192"/>
      <c r="I42" s="79"/>
      <c r="J42" s="71"/>
      <c r="K42" s="72"/>
      <c r="L42" s="74"/>
      <c r="M42" s="74"/>
      <c r="N42" s="74"/>
    </row>
    <row r="43" spans="1:18" ht="15">
      <c r="A43" s="21"/>
      <c r="B43" s="196"/>
      <c r="C43" s="200"/>
      <c r="D43" s="232"/>
      <c r="E43" s="232"/>
      <c r="H43" s="192"/>
      <c r="I43" s="207"/>
      <c r="J43" s="79"/>
      <c r="K43" s="72"/>
      <c r="L43" s="74"/>
      <c r="M43" s="74"/>
      <c r="N43" s="74"/>
    </row>
    <row r="44" spans="1:18" ht="15">
      <c r="A44" s="13" t="s">
        <v>196</v>
      </c>
      <c r="B44" s="196"/>
      <c r="C44" s="200"/>
      <c r="D44" s="231">
        <v>-85359359.269999996</v>
      </c>
      <c r="E44" s="231">
        <v>-98689552.370000005</v>
      </c>
      <c r="I44" s="88"/>
      <c r="J44" s="72"/>
      <c r="L44" s="74"/>
      <c r="M44" s="74"/>
      <c r="N44" s="74"/>
    </row>
    <row r="45" spans="1:18" ht="15">
      <c r="A45" s="21"/>
      <c r="B45" s="196"/>
      <c r="C45" s="200"/>
      <c r="D45" s="231"/>
      <c r="E45" s="231"/>
      <c r="H45" s="192"/>
      <c r="I45" s="72"/>
      <c r="J45" s="72"/>
      <c r="L45" s="74"/>
      <c r="M45" s="74"/>
      <c r="N45" s="74"/>
    </row>
    <row r="46" spans="1:18" ht="15">
      <c r="A46" s="21"/>
      <c r="B46" s="196"/>
      <c r="C46" s="200"/>
      <c r="D46" s="231"/>
      <c r="E46" s="231"/>
      <c r="I46" s="72"/>
      <c r="J46" s="72"/>
      <c r="L46" s="74"/>
      <c r="M46" s="74"/>
      <c r="N46" s="74"/>
    </row>
    <row r="47" spans="1:18" ht="15">
      <c r="A47" s="13" t="s">
        <v>200</v>
      </c>
      <c r="B47" s="196"/>
      <c r="C47" s="200"/>
      <c r="D47" s="231">
        <f>D41+D44</f>
        <v>-443822390.89999998</v>
      </c>
      <c r="E47" s="231">
        <f>E41+E44</f>
        <v>-508868388.21999997</v>
      </c>
      <c r="G47" s="222"/>
      <c r="H47" s="80"/>
      <c r="I47" s="71"/>
      <c r="J47" s="73"/>
      <c r="L47" s="74"/>
      <c r="M47" s="74"/>
      <c r="N47" s="74"/>
    </row>
    <row r="48" spans="1:18" ht="15">
      <c r="A48" s="21"/>
      <c r="B48" s="196"/>
      <c r="C48" s="200"/>
      <c r="D48" s="216"/>
      <c r="E48" s="216"/>
      <c r="G48" s="222"/>
      <c r="H48" s="192"/>
      <c r="I48" s="192"/>
      <c r="J48" s="74"/>
      <c r="L48" s="74"/>
      <c r="M48" s="74"/>
      <c r="N48" s="74"/>
    </row>
    <row r="49" spans="1:18" ht="15">
      <c r="A49" s="21"/>
      <c r="B49" s="196"/>
      <c r="C49" s="200"/>
      <c r="D49" s="216"/>
      <c r="E49" s="216"/>
      <c r="H49" s="192"/>
      <c r="J49" s="74"/>
      <c r="K49" s="72"/>
    </row>
    <row r="50" spans="1:18" ht="15">
      <c r="A50" s="13" t="s">
        <v>27</v>
      </c>
      <c r="B50" s="196"/>
      <c r="C50" s="200"/>
      <c r="D50" s="218">
        <f>SUM(D52:D56)</f>
        <v>3452975913.52</v>
      </c>
      <c r="E50" s="218">
        <f>SUM(E52:E56)</f>
        <v>3760951503.04</v>
      </c>
      <c r="I50" s="74"/>
      <c r="J50" s="74"/>
      <c r="K50" s="72"/>
    </row>
    <row r="51" spans="1:18" ht="15">
      <c r="A51" s="21"/>
      <c r="B51" s="196"/>
      <c r="C51" s="200"/>
      <c r="D51" s="216"/>
      <c r="E51" s="216"/>
      <c r="G51" s="182"/>
      <c r="I51" s="74"/>
      <c r="J51" s="72"/>
      <c r="K51" s="192"/>
    </row>
    <row r="52" spans="1:18" ht="15">
      <c r="A52" s="21" t="s">
        <v>116</v>
      </c>
      <c r="B52" s="21"/>
      <c r="C52" s="200"/>
      <c r="D52" s="216">
        <v>0</v>
      </c>
      <c r="E52" s="216">
        <v>163938.57</v>
      </c>
      <c r="G52" s="206"/>
      <c r="J52" s="74"/>
      <c r="K52" s="74"/>
      <c r="L52" s="74"/>
      <c r="M52" s="74"/>
      <c r="N52" s="74"/>
      <c r="O52" s="74"/>
      <c r="P52" s="74"/>
      <c r="Q52" s="74"/>
      <c r="R52" s="74"/>
    </row>
    <row r="53" spans="1:18" ht="15">
      <c r="A53" s="21"/>
      <c r="B53" s="194"/>
      <c r="C53" s="200"/>
      <c r="D53" s="216"/>
      <c r="E53" s="216"/>
      <c r="I53" s="74"/>
      <c r="J53" s="72"/>
      <c r="K53" s="74"/>
      <c r="L53" s="74"/>
      <c r="M53" s="74"/>
      <c r="N53" s="74"/>
      <c r="O53" s="74"/>
      <c r="P53" s="74"/>
      <c r="Q53" s="74"/>
      <c r="R53" s="74"/>
    </row>
    <row r="54" spans="1:18" ht="15">
      <c r="A54" s="21" t="s">
        <v>117</v>
      </c>
      <c r="B54" s="194"/>
      <c r="C54" s="200"/>
      <c r="D54" s="216">
        <v>7348181.4100000001</v>
      </c>
      <c r="E54" s="216">
        <v>10293874.16</v>
      </c>
      <c r="H54" s="192"/>
      <c r="I54" s="192"/>
      <c r="J54" s="74"/>
      <c r="K54" s="74"/>
      <c r="L54" s="74"/>
      <c r="M54" s="74"/>
      <c r="N54" s="74"/>
      <c r="O54" s="74"/>
      <c r="P54" s="74"/>
      <c r="Q54" s="74"/>
      <c r="R54" s="74"/>
    </row>
    <row r="55" spans="1:18" ht="15">
      <c r="A55" s="21"/>
      <c r="B55" s="194"/>
      <c r="C55" s="200"/>
      <c r="D55" s="216"/>
      <c r="E55" s="216"/>
      <c r="G55" s="182"/>
      <c r="H55" s="192"/>
      <c r="I55" s="74"/>
      <c r="J55" s="75"/>
      <c r="K55" s="74"/>
      <c r="L55" s="74"/>
      <c r="M55" s="74"/>
      <c r="N55" s="74"/>
      <c r="O55" s="74"/>
      <c r="P55" s="74"/>
      <c r="Q55" s="74"/>
      <c r="R55" s="74"/>
    </row>
    <row r="56" spans="1:18" ht="15">
      <c r="A56" s="21" t="s">
        <v>201</v>
      </c>
      <c r="B56" s="194"/>
      <c r="C56" s="200"/>
      <c r="D56" s="216">
        <v>3445627732.1100001</v>
      </c>
      <c r="E56" s="216">
        <v>3750493690.3099999</v>
      </c>
      <c r="G56" s="182"/>
      <c r="H56" s="192"/>
      <c r="I56" s="74"/>
      <c r="J56" s="75"/>
      <c r="K56" s="74"/>
      <c r="L56" s="74"/>
      <c r="M56" s="74"/>
      <c r="N56" s="74"/>
      <c r="O56" s="74"/>
      <c r="P56" s="74"/>
      <c r="Q56" s="74"/>
      <c r="R56" s="74"/>
    </row>
    <row r="57" spans="1:18" ht="15">
      <c r="A57" s="21"/>
      <c r="B57" s="196"/>
      <c r="C57" s="200"/>
      <c r="D57" s="216"/>
      <c r="E57" s="216"/>
      <c r="J57" s="74"/>
      <c r="K57" s="74"/>
      <c r="L57" s="74"/>
      <c r="M57" s="74"/>
      <c r="N57" s="74"/>
      <c r="O57" s="74"/>
      <c r="P57" s="74"/>
      <c r="Q57" s="74"/>
      <c r="R57" s="74"/>
    </row>
    <row r="58" spans="1:18" ht="15">
      <c r="A58" s="21"/>
      <c r="B58" s="196"/>
      <c r="C58" s="200"/>
      <c r="D58" s="216"/>
      <c r="E58" s="216"/>
      <c r="G58" s="182"/>
      <c r="H58" s="192"/>
      <c r="K58" s="74"/>
      <c r="L58" s="74"/>
      <c r="M58" s="74"/>
      <c r="N58" s="74"/>
      <c r="O58" s="74"/>
      <c r="P58" s="74"/>
      <c r="Q58" s="74"/>
      <c r="R58" s="74"/>
    </row>
    <row r="59" spans="1:18" ht="15">
      <c r="A59" s="13" t="s">
        <v>28</v>
      </c>
      <c r="B59" s="196"/>
      <c r="C59" s="200"/>
      <c r="D59" s="218">
        <f>D47+D50</f>
        <v>3009153522.6199999</v>
      </c>
      <c r="E59" s="218">
        <f>E47+E50</f>
        <v>3252083114.8200002</v>
      </c>
      <c r="G59" s="182"/>
      <c r="H59" s="192"/>
      <c r="K59" s="74"/>
      <c r="L59" s="74"/>
      <c r="M59" s="74"/>
      <c r="N59" s="74"/>
      <c r="O59" s="74"/>
      <c r="P59" s="74"/>
      <c r="Q59" s="74"/>
      <c r="R59" s="74"/>
    </row>
    <row r="60" spans="1:18" ht="15">
      <c r="A60" s="13"/>
      <c r="B60" s="196"/>
      <c r="C60" s="200"/>
      <c r="D60" s="218"/>
      <c r="E60" s="218"/>
      <c r="I60" s="192"/>
      <c r="K60" s="74"/>
      <c r="L60" s="74"/>
      <c r="M60" s="74"/>
      <c r="N60" s="74"/>
      <c r="O60" s="74"/>
      <c r="P60" s="74"/>
      <c r="Q60" s="74"/>
      <c r="R60" s="74"/>
    </row>
    <row r="61" spans="1:18" ht="15">
      <c r="A61" s="13"/>
      <c r="B61" s="196"/>
      <c r="C61" s="200"/>
      <c r="D61" s="218"/>
      <c r="E61" s="218"/>
      <c r="G61" s="182"/>
      <c r="H61" s="192"/>
      <c r="J61" s="192"/>
      <c r="K61" s="74"/>
      <c r="L61" s="74"/>
      <c r="M61" s="74"/>
      <c r="N61" s="74"/>
      <c r="O61" s="74"/>
      <c r="P61" s="74"/>
      <c r="Q61" s="74"/>
      <c r="R61" s="74"/>
    </row>
    <row r="62" spans="1:18" ht="15">
      <c r="A62" s="13" t="s">
        <v>29</v>
      </c>
      <c r="B62" s="194"/>
      <c r="C62" s="200"/>
      <c r="D62" s="218">
        <f>D64+D73+D80+D83+D81</f>
        <v>3009153522.6200004</v>
      </c>
      <c r="E62" s="218">
        <f>E64+E73+E80+E83+E81</f>
        <v>3252083114.8200002</v>
      </c>
      <c r="G62" s="223"/>
      <c r="H62" s="182"/>
      <c r="I62" s="182"/>
      <c r="J62" s="182"/>
      <c r="K62" s="74"/>
      <c r="L62" s="74"/>
      <c r="M62" s="74"/>
      <c r="N62" s="74"/>
      <c r="O62" s="74"/>
      <c r="P62" s="74"/>
      <c r="Q62" s="74"/>
      <c r="R62" s="74"/>
    </row>
    <row r="63" spans="1:18" ht="15">
      <c r="A63" s="10"/>
      <c r="B63" s="194"/>
      <c r="C63" s="200"/>
      <c r="D63" s="216"/>
      <c r="E63" s="216"/>
      <c r="G63" s="182"/>
      <c r="J63" s="74"/>
      <c r="K63" s="74"/>
      <c r="L63" s="74"/>
      <c r="M63" s="74"/>
      <c r="N63" s="74"/>
      <c r="O63" s="74"/>
      <c r="P63" s="74"/>
      <c r="Q63" s="74"/>
      <c r="R63" s="74"/>
    </row>
    <row r="64" spans="1:18" ht="15">
      <c r="A64" s="21" t="s">
        <v>118</v>
      </c>
      <c r="B64" s="205"/>
      <c r="C64" s="200"/>
      <c r="D64" s="218">
        <f>SUM(D66:D71)</f>
        <v>2461547750.2200003</v>
      </c>
      <c r="E64" s="218">
        <f>SUM(E66:E70)</f>
        <v>2867978071.8899999</v>
      </c>
      <c r="G64" s="192"/>
      <c r="H64" s="182"/>
      <c r="J64" s="74"/>
      <c r="K64" s="74"/>
    </row>
    <row r="65" spans="1:11" ht="7.5" customHeight="1">
      <c r="A65" s="21"/>
      <c r="B65" s="205"/>
      <c r="C65" s="200"/>
      <c r="D65" s="216"/>
      <c r="E65" s="216"/>
      <c r="G65" s="192"/>
      <c r="I65" s="192"/>
      <c r="J65" s="74"/>
      <c r="K65" s="74"/>
    </row>
    <row r="66" spans="1:11" ht="15">
      <c r="A66" s="226" t="s">
        <v>119</v>
      </c>
      <c r="B66" s="205"/>
      <c r="C66" s="200"/>
      <c r="D66" s="216">
        <v>2079320164.9300001</v>
      </c>
      <c r="E66" s="216">
        <v>2396726476.3499999</v>
      </c>
      <c r="G66" s="74"/>
      <c r="H66" s="182"/>
    </row>
    <row r="67" spans="1:11" ht="15">
      <c r="A67" s="21" t="s">
        <v>120</v>
      </c>
      <c r="B67" s="205"/>
      <c r="C67" s="200"/>
      <c r="D67" s="216">
        <f>10015842.29+8356.04</f>
        <v>10024198.329999998</v>
      </c>
      <c r="E67" s="216">
        <v>11395280.02</v>
      </c>
      <c r="G67" s="192"/>
      <c r="H67" s="192"/>
      <c r="I67" s="79"/>
      <c r="J67" s="72"/>
      <c r="K67" s="72"/>
    </row>
    <row r="68" spans="1:11" ht="15">
      <c r="A68" s="21" t="s">
        <v>121</v>
      </c>
      <c r="B68" s="205"/>
      <c r="C68" s="200"/>
      <c r="D68" s="216">
        <f>165264288.02</f>
        <v>165264288.02000001</v>
      </c>
      <c r="E68" s="216">
        <f>792372412.58-621637279.09</f>
        <v>170735133.49000001</v>
      </c>
      <c r="H68" s="192"/>
      <c r="J68" s="192"/>
    </row>
    <row r="69" spans="1:11" ht="15">
      <c r="A69" s="21" t="s">
        <v>122</v>
      </c>
      <c r="B69" s="205"/>
      <c r="C69" s="200"/>
      <c r="D69" s="216">
        <v>121289578.31999999</v>
      </c>
      <c r="E69" s="216">
        <v>134764722.94</v>
      </c>
      <c r="G69" s="206"/>
      <c r="H69" s="192"/>
      <c r="I69" s="182"/>
      <c r="J69" s="192"/>
      <c r="K69" s="192"/>
    </row>
    <row r="70" spans="1:11" ht="15">
      <c r="A70" s="21" t="s">
        <v>123</v>
      </c>
      <c r="B70" s="21"/>
      <c r="C70" s="200"/>
      <c r="D70" s="216">
        <v>85374811.810000002</v>
      </c>
      <c r="E70" s="216">
        <v>154356459.09</v>
      </c>
      <c r="G70" s="192"/>
      <c r="H70" s="192"/>
      <c r="I70" s="182"/>
      <c r="J70" s="192"/>
      <c r="K70" s="192"/>
    </row>
    <row r="71" spans="1:11" ht="15">
      <c r="A71" s="21" t="s">
        <v>124</v>
      </c>
      <c r="B71" s="205"/>
      <c r="C71" s="200"/>
      <c r="D71" s="216">
        <v>274708.81</v>
      </c>
      <c r="E71" s="216">
        <v>0</v>
      </c>
      <c r="G71" s="192"/>
      <c r="H71" s="192"/>
      <c r="I71" s="182"/>
      <c r="J71" s="192"/>
      <c r="K71" s="192"/>
    </row>
    <row r="72" spans="1:11" ht="15">
      <c r="A72" s="21"/>
      <c r="B72" s="194"/>
      <c r="C72" s="200"/>
      <c r="D72" s="216"/>
      <c r="E72" s="216"/>
      <c r="H72" s="192"/>
    </row>
    <row r="73" spans="1:11" ht="15">
      <c r="A73" s="21" t="s">
        <v>125</v>
      </c>
      <c r="B73" s="194"/>
      <c r="C73" s="200"/>
      <c r="D73" s="218">
        <f>D75+D76+D77</f>
        <v>579963795.53999996</v>
      </c>
      <c r="E73" s="218">
        <f>E75+E76+E77</f>
        <v>626495450.43000007</v>
      </c>
      <c r="G73" s="182"/>
      <c r="J73" s="182"/>
      <c r="K73" s="182"/>
    </row>
    <row r="74" spans="1:11" ht="4.5" customHeight="1">
      <c r="A74" s="21"/>
      <c r="B74" s="194"/>
      <c r="C74" s="200"/>
      <c r="D74" s="216"/>
      <c r="E74" s="216"/>
      <c r="H74" s="192"/>
    </row>
    <row r="75" spans="1:11" ht="15">
      <c r="A75" s="21" t="s">
        <v>126</v>
      </c>
      <c r="B75" s="194"/>
      <c r="C75" s="200"/>
      <c r="D75" s="216">
        <f>2070876.69+575189553.03</f>
        <v>577260429.72000003</v>
      </c>
      <c r="E75" s="216">
        <f>2068714.48+621637279.09</f>
        <v>623705993.57000005</v>
      </c>
      <c r="F75" s="192"/>
      <c r="G75" s="192"/>
      <c r="H75" s="192"/>
      <c r="I75" s="74"/>
      <c r="J75" s="192"/>
    </row>
    <row r="76" spans="1:11" ht="15">
      <c r="A76" s="21" t="s">
        <v>127</v>
      </c>
      <c r="B76" s="194"/>
      <c r="C76" s="200"/>
      <c r="D76" s="216">
        <v>1700379.93</v>
      </c>
      <c r="E76" s="216">
        <v>1812601.73</v>
      </c>
      <c r="F76" s="192"/>
      <c r="G76" s="192"/>
      <c r="H76" s="192"/>
      <c r="I76" s="74"/>
      <c r="J76" s="74"/>
    </row>
    <row r="77" spans="1:11" ht="15.75">
      <c r="A77" s="21" t="s">
        <v>128</v>
      </c>
      <c r="B77" s="194"/>
      <c r="C77" s="200"/>
      <c r="D77" s="216">
        <v>1002985.89</v>
      </c>
      <c r="E77" s="216">
        <v>976855.13</v>
      </c>
      <c r="F77" s="192"/>
      <c r="G77" s="204"/>
      <c r="H77" s="341"/>
      <c r="I77" s="341"/>
    </row>
    <row r="78" spans="1:11" ht="15.75">
      <c r="A78" s="21"/>
      <c r="B78" s="194"/>
      <c r="C78" s="200"/>
      <c r="D78" s="216"/>
      <c r="E78" s="216"/>
      <c r="F78" s="192"/>
      <c r="G78" s="204"/>
      <c r="H78" s="221"/>
      <c r="I78" s="221"/>
    </row>
    <row r="79" spans="1:11" ht="15">
      <c r="A79" s="21" t="s">
        <v>129</v>
      </c>
      <c r="B79" s="194"/>
      <c r="C79" s="200"/>
      <c r="D79" s="216"/>
      <c r="E79" s="216"/>
      <c r="H79" s="192"/>
      <c r="I79" s="74"/>
      <c r="J79" s="182"/>
    </row>
    <row r="80" spans="1:11" ht="15.75">
      <c r="A80" s="21" t="s">
        <v>130</v>
      </c>
      <c r="B80" s="194"/>
      <c r="C80" s="200"/>
      <c r="D80" s="216">
        <v>1067953.21</v>
      </c>
      <c r="E80" s="216">
        <v>2816614.19</v>
      </c>
      <c r="F80" s="192"/>
      <c r="G80" s="192"/>
      <c r="H80" s="202"/>
      <c r="I80" s="202"/>
    </row>
    <row r="81" spans="1:9" ht="15.75">
      <c r="A81" s="21" t="s">
        <v>131</v>
      </c>
      <c r="B81" s="194"/>
      <c r="C81" s="200"/>
      <c r="D81" s="216">
        <v>26264528.870000001</v>
      </c>
      <c r="E81" s="216">
        <v>1024640.51</v>
      </c>
      <c r="G81" s="104"/>
      <c r="H81" s="203"/>
      <c r="I81" s="202"/>
    </row>
    <row r="82" spans="1:9" ht="15.75">
      <c r="A82" s="21"/>
      <c r="B82" s="196"/>
      <c r="C82" s="200"/>
      <c r="D82" s="216"/>
      <c r="E82" s="216"/>
      <c r="F82" s="192"/>
      <c r="G82" s="104"/>
      <c r="H82" s="105"/>
      <c r="I82" s="105"/>
    </row>
    <row r="83" spans="1:9" ht="15.75">
      <c r="A83" s="21" t="s">
        <v>132</v>
      </c>
      <c r="B83" s="196"/>
      <c r="C83" s="200"/>
      <c r="D83" s="231">
        <f>D85</f>
        <v>-59690505.219999999</v>
      </c>
      <c r="E83" s="231">
        <f>E85</f>
        <v>-246231662.19999999</v>
      </c>
      <c r="F83" s="192"/>
      <c r="G83" s="192"/>
      <c r="H83" s="95"/>
      <c r="I83" s="105"/>
    </row>
    <row r="84" spans="1:9" ht="5.25" customHeight="1">
      <c r="A84" s="21"/>
      <c r="B84" s="196"/>
      <c r="C84" s="200"/>
      <c r="D84" s="216"/>
      <c r="E84" s="216"/>
      <c r="H84" s="201"/>
      <c r="I84" s="105"/>
    </row>
    <row r="85" spans="1:9" ht="15.75">
      <c r="A85" s="21" t="s">
        <v>133</v>
      </c>
      <c r="B85" s="196"/>
      <c r="C85" s="200"/>
      <c r="D85" s="232">
        <v>-59690505.219999999</v>
      </c>
      <c r="E85" s="232">
        <v>-246231662.19999999</v>
      </c>
      <c r="F85" s="192"/>
      <c r="G85" s="199"/>
      <c r="H85" s="198"/>
      <c r="I85" s="105"/>
    </row>
    <row r="86" spans="1:9" ht="22.35" customHeight="1">
      <c r="A86" s="23"/>
      <c r="B86" s="24"/>
      <c r="C86" s="25"/>
      <c r="D86" s="219"/>
      <c r="E86" s="219"/>
      <c r="F86" s="192"/>
      <c r="G86" s="192"/>
      <c r="H86" s="197"/>
      <c r="I86" s="105"/>
    </row>
    <row r="87" spans="1:9" ht="15">
      <c r="A87" s="194"/>
      <c r="B87" s="194"/>
      <c r="C87" s="194"/>
      <c r="D87" s="194"/>
      <c r="E87" s="194"/>
      <c r="F87" s="192"/>
      <c r="G87" s="192"/>
    </row>
    <row r="88" spans="1:9" ht="15">
      <c r="A88" s="196"/>
      <c r="B88" s="194"/>
      <c r="C88" s="191"/>
      <c r="D88" s="194"/>
      <c r="E88" s="189"/>
      <c r="F88" s="192"/>
      <c r="G88" s="192"/>
    </row>
    <row r="89" spans="1:9" ht="15">
      <c r="A89" s="189"/>
      <c r="B89" s="191"/>
      <c r="C89" s="193"/>
      <c r="D89" s="189"/>
      <c r="E89" s="188"/>
    </row>
    <row r="90" spans="1:9" ht="15">
      <c r="A90" s="195"/>
      <c r="B90" s="194"/>
      <c r="C90" s="193"/>
      <c r="D90" s="189"/>
      <c r="E90" s="188"/>
      <c r="F90" s="192"/>
      <c r="G90" s="192"/>
    </row>
    <row r="91" spans="1:9" ht="15">
      <c r="A91" s="191"/>
      <c r="B91" s="191"/>
      <c r="C91" s="190"/>
      <c r="D91" s="189"/>
      <c r="E91" s="188"/>
      <c r="F91" s="182"/>
      <c r="G91" s="182"/>
    </row>
    <row r="92" spans="1:9" ht="15.75">
      <c r="A92" s="187"/>
      <c r="B92" s="187"/>
      <c r="C92" s="187"/>
      <c r="D92" s="186"/>
      <c r="E92" s="185"/>
      <c r="F92" s="182"/>
      <c r="G92" s="182"/>
    </row>
    <row r="93" spans="1:9" ht="15.75">
      <c r="A93" s="187"/>
      <c r="B93" s="187"/>
      <c r="C93" s="187"/>
      <c r="D93" s="186"/>
      <c r="E93" s="185"/>
      <c r="G93" s="224"/>
    </row>
    <row r="94" spans="1:9">
      <c r="A94" s="184"/>
      <c r="B94" s="184"/>
      <c r="C94" s="184"/>
      <c r="D94" s="184"/>
      <c r="E94" s="183"/>
      <c r="G94" s="177"/>
      <c r="I94" s="182"/>
    </row>
    <row r="95" spans="1:9">
      <c r="A95" s="180"/>
      <c r="B95" s="180"/>
      <c r="C95" s="181"/>
      <c r="D95" s="179"/>
    </row>
    <row r="96" spans="1:9">
      <c r="A96" s="180"/>
      <c r="B96" s="180"/>
      <c r="C96" s="181"/>
      <c r="D96" s="179"/>
    </row>
    <row r="97" spans="1:5">
      <c r="A97" s="180"/>
      <c r="B97" s="180"/>
      <c r="C97" s="180"/>
      <c r="D97" s="179"/>
    </row>
    <row r="98" spans="1:5">
      <c r="A98" s="180"/>
      <c r="B98" s="180"/>
      <c r="C98" s="179"/>
      <c r="D98" s="179"/>
      <c r="E98" s="178"/>
    </row>
    <row r="112" spans="1:5">
      <c r="A112" s="177"/>
    </row>
    <row r="114" spans="1:2">
      <c r="B114" s="177"/>
    </row>
    <row r="116" spans="1:2">
      <c r="A116" s="177"/>
    </row>
  </sheetData>
  <mergeCells count="8">
    <mergeCell ref="A14:E14"/>
    <mergeCell ref="H77:I77"/>
    <mergeCell ref="A7:E7"/>
    <mergeCell ref="A8:E8"/>
    <mergeCell ref="A9:E9"/>
    <mergeCell ref="A11:E11"/>
    <mergeCell ref="A12:E12"/>
    <mergeCell ref="A13:E13"/>
  </mergeCells>
  <pageMargins left="0.6692913385826772" right="0.15748031496062992" top="0.31496062992125984" bottom="0.27559055118110237" header="0.31496062992125984" footer="0.23622047244094491"/>
  <pageSetup paperSize="9" scale="53" orientation="portrait" r:id="rId1"/>
  <headerFooter>
    <oddFooter>&amp;LMinistério da Agricultura, Pecuária e Abastecimento - MAPA&amp;CEmpresa Brasileira dePesquisa Agropecuária -Embrapa&amp;RPqEB Final W3 Norte  Brasília - DF CEP 70.770-901Telefone (61) 3448.4433 Fax  (61) 3447.1041</oddFooter>
  </headerFooter>
  <ignoredErrors>
    <ignoredError sqref="E6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M79"/>
  <sheetViews>
    <sheetView view="pageBreakPreview" topLeftCell="A24" zoomScale="80" zoomScaleNormal="100" zoomScaleSheetLayoutView="80" workbookViewId="0">
      <selection activeCell="A24" sqref="A24"/>
    </sheetView>
  </sheetViews>
  <sheetFormatPr defaultColWidth="20" defaultRowHeight="12.75"/>
  <cols>
    <col min="1" max="1" width="10.5703125" style="5" customWidth="1"/>
    <col min="2" max="2" width="20.5703125" style="5" customWidth="1"/>
    <col min="3" max="3" width="33.42578125" style="5" customWidth="1"/>
    <col min="4" max="4" width="21" style="5" customWidth="1"/>
    <col min="5" max="5" width="19.42578125" style="5" customWidth="1"/>
    <col min="6" max="6" width="29" style="61" bestFit="1" customWidth="1"/>
    <col min="7" max="7" width="21.5703125" style="5" customWidth="1"/>
    <col min="8" max="8" width="10.85546875" style="5" customWidth="1"/>
    <col min="9" max="9" width="28.85546875" style="5" bestFit="1" customWidth="1"/>
    <col min="10" max="250" width="11.42578125" style="5" customWidth="1"/>
    <col min="251" max="251" width="10.5703125" style="5" customWidth="1"/>
    <col min="252" max="252" width="20.5703125" style="5" customWidth="1"/>
    <col min="253" max="253" width="33.42578125" style="5" customWidth="1"/>
    <col min="254" max="254" width="16" style="5" customWidth="1"/>
    <col min="255" max="255" width="16.42578125" style="5" customWidth="1"/>
    <col min="256" max="16384" width="20" style="5"/>
  </cols>
  <sheetData>
    <row r="11" spans="1:8">
      <c r="A11" s="40"/>
      <c r="B11" s="41"/>
      <c r="C11" s="41"/>
      <c r="D11" s="41"/>
      <c r="E11" s="41"/>
      <c r="F11" s="42"/>
      <c r="G11" s="43"/>
    </row>
    <row r="12" spans="1:8" ht="15.75" customHeight="1">
      <c r="A12" s="357" t="s">
        <v>16</v>
      </c>
      <c r="B12" s="358"/>
      <c r="C12" s="358"/>
      <c r="D12" s="358"/>
      <c r="E12" s="358"/>
      <c r="F12" s="358"/>
      <c r="G12" s="359"/>
      <c r="H12" s="38"/>
    </row>
    <row r="13" spans="1:8" ht="15.75" customHeight="1">
      <c r="A13" s="357" t="s">
        <v>1</v>
      </c>
      <c r="B13" s="358"/>
      <c r="C13" s="358"/>
      <c r="D13" s="358"/>
      <c r="E13" s="358"/>
      <c r="F13" s="358"/>
      <c r="G13" s="359"/>
      <c r="H13" s="38"/>
    </row>
    <row r="14" spans="1:8" ht="13.5" customHeight="1">
      <c r="A14" s="357" t="s">
        <v>21</v>
      </c>
      <c r="B14" s="358"/>
      <c r="C14" s="358"/>
      <c r="D14" s="358"/>
      <c r="E14" s="358"/>
      <c r="F14" s="358"/>
      <c r="G14" s="359"/>
      <c r="H14" s="38"/>
    </row>
    <row r="15" spans="1:8" ht="13.5" customHeight="1">
      <c r="A15" s="44"/>
      <c r="B15" s="45"/>
      <c r="C15" s="45"/>
      <c r="D15" s="45"/>
      <c r="E15" s="45"/>
      <c r="F15" s="46"/>
      <c r="G15" s="47"/>
      <c r="H15" s="38"/>
    </row>
    <row r="16" spans="1:8" ht="12.75" customHeight="1">
      <c r="A16" s="360" t="s">
        <v>58</v>
      </c>
      <c r="B16" s="361"/>
      <c r="C16" s="361"/>
      <c r="D16" s="361"/>
      <c r="E16" s="361"/>
      <c r="F16" s="361"/>
      <c r="G16" s="362"/>
      <c r="H16" s="38"/>
    </row>
    <row r="17" spans="1:9" ht="15.75" customHeight="1">
      <c r="A17" s="363"/>
      <c r="B17" s="364"/>
      <c r="C17" s="364"/>
      <c r="D17" s="364"/>
      <c r="E17" s="364"/>
      <c r="F17" s="364"/>
      <c r="G17" s="365"/>
      <c r="H17" s="38"/>
    </row>
    <row r="18" spans="1:9" ht="15.75" customHeight="1">
      <c r="A18" s="366"/>
      <c r="B18" s="367"/>
      <c r="C18" s="367"/>
      <c r="D18" s="367"/>
      <c r="E18" s="367"/>
      <c r="F18" s="367"/>
      <c r="G18" s="368"/>
      <c r="H18" s="38"/>
    </row>
    <row r="19" spans="1:9" ht="15" customHeight="1">
      <c r="A19" s="363" t="s">
        <v>17</v>
      </c>
      <c r="B19" s="369"/>
      <c r="C19" s="370"/>
      <c r="D19" s="375" t="s">
        <v>18</v>
      </c>
      <c r="E19" s="354" t="s">
        <v>109</v>
      </c>
      <c r="F19" s="377" t="s">
        <v>106</v>
      </c>
      <c r="G19" s="355" t="s">
        <v>202</v>
      </c>
      <c r="H19" s="48"/>
      <c r="I19" s="38"/>
    </row>
    <row r="20" spans="1:9" ht="15" customHeight="1">
      <c r="A20" s="371"/>
      <c r="B20" s="369"/>
      <c r="C20" s="370"/>
      <c r="D20" s="375"/>
      <c r="E20" s="355"/>
      <c r="F20" s="377"/>
      <c r="G20" s="379"/>
      <c r="H20" s="48"/>
      <c r="I20" s="38"/>
    </row>
    <row r="21" spans="1:9" ht="15">
      <c r="A21" s="371"/>
      <c r="B21" s="369"/>
      <c r="C21" s="370"/>
      <c r="D21" s="375"/>
      <c r="E21" s="355"/>
      <c r="F21" s="377"/>
      <c r="G21" s="379"/>
      <c r="H21" s="48"/>
      <c r="I21" s="38"/>
    </row>
    <row r="22" spans="1:9" ht="43.5" customHeight="1">
      <c r="A22" s="372"/>
      <c r="B22" s="373"/>
      <c r="C22" s="374"/>
      <c r="D22" s="376"/>
      <c r="E22" s="356"/>
      <c r="F22" s="378"/>
      <c r="G22" s="380"/>
      <c r="H22" s="48"/>
      <c r="I22" s="38"/>
    </row>
    <row r="23" spans="1:9" ht="23.1" customHeight="1">
      <c r="A23" s="49" t="s">
        <v>40</v>
      </c>
      <c r="B23" s="50"/>
      <c r="C23" s="51"/>
      <c r="D23" s="233">
        <v>2964935689.5700002</v>
      </c>
      <c r="E23" s="234">
        <v>20084506.309999999</v>
      </c>
      <c r="F23" s="234">
        <v>-2267365138.29</v>
      </c>
      <c r="G23" s="234" t="s">
        <v>203</v>
      </c>
      <c r="H23" s="48"/>
      <c r="I23" s="89"/>
    </row>
    <row r="24" spans="1:9" ht="23.1" customHeight="1">
      <c r="A24" s="225" t="s">
        <v>110</v>
      </c>
      <c r="B24" s="50"/>
      <c r="C24" s="51"/>
      <c r="D24" s="233" t="s">
        <v>42</v>
      </c>
      <c r="E24" s="234">
        <v>23794917.66</v>
      </c>
      <c r="F24" s="234" t="s">
        <v>42</v>
      </c>
      <c r="G24" s="234">
        <f t="shared" ref="G24:G34" si="0">SUM(D24:F24)</f>
        <v>23794917.66</v>
      </c>
      <c r="H24" s="48"/>
    </row>
    <row r="25" spans="1:9" ht="23.1" customHeight="1">
      <c r="A25" s="49" t="s">
        <v>45</v>
      </c>
      <c r="B25" s="50"/>
      <c r="C25" s="51"/>
      <c r="D25" s="233">
        <v>20084506.309999999</v>
      </c>
      <c r="E25" s="234">
        <v>-20084506.309999999</v>
      </c>
      <c r="F25" s="234" t="s">
        <v>42</v>
      </c>
      <c r="G25" s="234" t="s">
        <v>42</v>
      </c>
      <c r="H25" s="48"/>
      <c r="I25" s="174"/>
    </row>
    <row r="26" spans="1:9" ht="23.1" customHeight="1">
      <c r="A26" s="49" t="s">
        <v>108</v>
      </c>
      <c r="B26" s="50"/>
      <c r="C26" s="51"/>
      <c r="D26" s="233" t="s">
        <v>42</v>
      </c>
      <c r="E26" s="234" t="s">
        <v>42</v>
      </c>
      <c r="F26" s="234">
        <v>-246231662.19999999</v>
      </c>
      <c r="G26" s="234">
        <f t="shared" si="0"/>
        <v>-246231662.19999999</v>
      </c>
      <c r="H26" s="48"/>
      <c r="I26" s="175"/>
    </row>
    <row r="27" spans="1:9" ht="23.1" customHeight="1">
      <c r="A27" s="49" t="s">
        <v>19</v>
      </c>
      <c r="B27" s="50"/>
      <c r="C27" s="51"/>
      <c r="D27" s="233" t="s">
        <v>42</v>
      </c>
      <c r="E27" s="234" t="s">
        <v>42</v>
      </c>
      <c r="F27" s="234">
        <v>28161069.059999999</v>
      </c>
      <c r="G27" s="234">
        <f t="shared" si="0"/>
        <v>28161069.059999999</v>
      </c>
      <c r="H27" s="48"/>
      <c r="I27" s="174"/>
    </row>
    <row r="28" spans="1:9" ht="23.1" customHeight="1">
      <c r="A28" s="350" t="s">
        <v>104</v>
      </c>
      <c r="B28" s="351"/>
      <c r="C28" s="352"/>
      <c r="D28" s="235">
        <f>SUM(D23:D27)</f>
        <v>2985020195.8800001</v>
      </c>
      <c r="E28" s="235">
        <f>SUM(E23:E27)</f>
        <v>23794917.66</v>
      </c>
      <c r="F28" s="236">
        <f>SUM(F23:F27)</f>
        <v>-2485435731.4299998</v>
      </c>
      <c r="G28" s="236">
        <f>SUM(D28:F28)</f>
        <v>523379382.11000013</v>
      </c>
      <c r="H28" s="48" t="s">
        <v>4</v>
      </c>
      <c r="I28" s="174"/>
    </row>
    <row r="29" spans="1:9" ht="23.1" customHeight="1">
      <c r="A29" s="49" t="s">
        <v>59</v>
      </c>
      <c r="B29" s="50"/>
      <c r="C29" s="51"/>
      <c r="D29" s="233">
        <v>2985020195.8800001</v>
      </c>
      <c r="E29" s="234">
        <v>23794917.66</v>
      </c>
      <c r="F29" s="234">
        <v>-2485435731.4299998</v>
      </c>
      <c r="G29" s="234">
        <f>SUM(D29:F29)</f>
        <v>523379382.11000013</v>
      </c>
      <c r="H29" s="48"/>
      <c r="I29" s="174"/>
    </row>
    <row r="30" spans="1:9" ht="23.1" customHeight="1">
      <c r="A30" s="49" t="s">
        <v>46</v>
      </c>
      <c r="B30" s="92"/>
      <c r="C30" s="93"/>
      <c r="D30" s="233">
        <v>39611359.600000001</v>
      </c>
      <c r="E30" s="234" t="s">
        <v>42</v>
      </c>
      <c r="F30" s="234" t="s">
        <v>42</v>
      </c>
      <c r="G30" s="234">
        <f>SUM(D30:F30)</f>
        <v>39611359.600000001</v>
      </c>
      <c r="H30" s="48"/>
      <c r="I30" s="90"/>
    </row>
    <row r="31" spans="1:9" ht="23.1" customHeight="1">
      <c r="A31" s="49" t="s">
        <v>105</v>
      </c>
      <c r="B31" s="92"/>
      <c r="C31" s="93"/>
      <c r="D31" s="233">
        <v>23794917.66</v>
      </c>
      <c r="E31" s="234">
        <v>-23794917.66</v>
      </c>
      <c r="F31" s="234" t="s">
        <v>42</v>
      </c>
      <c r="G31" s="234" t="s">
        <v>42</v>
      </c>
      <c r="H31" s="48"/>
      <c r="I31" s="90"/>
    </row>
    <row r="32" spans="1:9" ht="23.1" customHeight="1">
      <c r="A32" s="225" t="s">
        <v>111</v>
      </c>
      <c r="B32" s="50"/>
      <c r="C32" s="51"/>
      <c r="D32" s="233" t="s">
        <v>42</v>
      </c>
      <c r="E32" s="234">
        <v>18576890.280000001</v>
      </c>
      <c r="F32" s="234" t="s">
        <v>42</v>
      </c>
      <c r="G32" s="234">
        <f t="shared" si="0"/>
        <v>18576890.280000001</v>
      </c>
      <c r="H32" s="48"/>
      <c r="I32" s="90"/>
    </row>
    <row r="33" spans="1:13" ht="23.1" customHeight="1">
      <c r="A33" s="49" t="s">
        <v>107</v>
      </c>
      <c r="B33" s="50"/>
      <c r="C33" s="51"/>
      <c r="D33" s="233" t="s">
        <v>42</v>
      </c>
      <c r="E33" s="234" t="s">
        <v>42</v>
      </c>
      <c r="F33" s="234">
        <v>-59690505.219999999</v>
      </c>
      <c r="G33" s="234">
        <f t="shared" si="0"/>
        <v>-59690505.219999999</v>
      </c>
      <c r="H33" s="48"/>
      <c r="I33" s="89"/>
    </row>
    <row r="34" spans="1:13" ht="20.25" customHeight="1">
      <c r="A34" s="49" t="s">
        <v>19</v>
      </c>
      <c r="B34" s="50"/>
      <c r="C34" s="51"/>
      <c r="D34" s="233" t="s">
        <v>42</v>
      </c>
      <c r="E34" s="234" t="s">
        <v>42</v>
      </c>
      <c r="F34" s="234">
        <v>71628265.980000004</v>
      </c>
      <c r="G34" s="234">
        <f t="shared" si="0"/>
        <v>71628265.980000004</v>
      </c>
      <c r="H34" s="48"/>
      <c r="I34" s="89"/>
    </row>
    <row r="35" spans="1:13" ht="18" customHeight="1">
      <c r="A35" s="350" t="s">
        <v>204</v>
      </c>
      <c r="B35" s="351"/>
      <c r="C35" s="353"/>
      <c r="D35" s="235">
        <f>SUM(D29:D34)</f>
        <v>3048426473.1399999</v>
      </c>
      <c r="E35" s="235">
        <f>SUM(E29:E34)</f>
        <v>18576890.280000001</v>
      </c>
      <c r="F35" s="236">
        <f>SUM(F29:F34)</f>
        <v>-2473497970.6699996</v>
      </c>
      <c r="G35" s="236">
        <f>SUM(G29:G34)</f>
        <v>593505392.75000012</v>
      </c>
      <c r="H35" s="48"/>
      <c r="I35" s="52"/>
    </row>
    <row r="36" spans="1:13" ht="9" customHeight="1">
      <c r="A36" s="53"/>
      <c r="B36" s="45"/>
      <c r="C36" s="54"/>
      <c r="D36" s="45"/>
      <c r="E36" s="56"/>
      <c r="F36" s="55"/>
      <c r="G36" s="56"/>
      <c r="H36" s="48"/>
      <c r="I36" s="91"/>
    </row>
    <row r="37" spans="1:13" ht="15.75">
      <c r="A37" s="57"/>
      <c r="B37" s="50"/>
      <c r="C37" s="50"/>
      <c r="D37" s="50"/>
      <c r="E37" s="50"/>
      <c r="F37" s="32"/>
      <c r="G37" s="58"/>
      <c r="H37" s="48"/>
      <c r="I37" s="91"/>
    </row>
    <row r="38" spans="1:13" ht="15.75">
      <c r="A38" s="11"/>
      <c r="B38" s="11"/>
      <c r="C38" s="11"/>
      <c r="D38" s="172"/>
      <c r="E38" s="220"/>
      <c r="F38" s="11"/>
      <c r="G38" s="220"/>
      <c r="H38" s="38"/>
      <c r="I38" s="74"/>
    </row>
    <row r="39" spans="1:13" ht="15.75">
      <c r="A39" s="12"/>
      <c r="B39" s="11"/>
      <c r="C39" s="19"/>
      <c r="D39" s="11"/>
      <c r="E39" s="12"/>
      <c r="F39" s="11"/>
      <c r="G39" s="60"/>
      <c r="H39" s="59"/>
      <c r="I39" s="173"/>
      <c r="J39" s="59"/>
      <c r="K39" s="59"/>
      <c r="L39" s="59"/>
      <c r="M39" s="59"/>
    </row>
    <row r="40" spans="1:13" ht="15">
      <c r="A40" s="26"/>
      <c r="B40" s="19"/>
      <c r="C40" s="27"/>
      <c r="D40" s="26"/>
      <c r="E40" s="26"/>
      <c r="F40" s="19"/>
      <c r="G40" s="60"/>
      <c r="H40" s="59"/>
      <c r="I40" s="173"/>
      <c r="J40" s="59"/>
      <c r="K40" s="59"/>
      <c r="L40" s="59"/>
      <c r="M40" s="59"/>
    </row>
    <row r="41" spans="1:13" ht="15.75">
      <c r="A41" s="20"/>
      <c r="B41" s="28"/>
      <c r="C41" s="27"/>
      <c r="D41" s="26"/>
      <c r="E41" s="20"/>
      <c r="F41" s="28"/>
      <c r="G41" s="60"/>
      <c r="H41" s="59"/>
      <c r="I41" s="173"/>
      <c r="J41" s="59"/>
      <c r="K41" s="59"/>
      <c r="L41" s="59"/>
      <c r="M41" s="59"/>
    </row>
    <row r="42" spans="1:13" ht="15">
      <c r="A42" s="19"/>
      <c r="B42" s="19"/>
      <c r="C42" s="29"/>
      <c r="D42" s="26"/>
      <c r="E42" s="19"/>
      <c r="F42" s="19"/>
      <c r="G42" s="60"/>
      <c r="H42" s="59"/>
      <c r="I42" s="173"/>
      <c r="J42" s="59"/>
      <c r="K42" s="59"/>
      <c r="L42" s="59"/>
      <c r="M42" s="59"/>
    </row>
    <row r="43" spans="1:13" ht="15.75">
      <c r="A43" s="30"/>
      <c r="B43" s="30"/>
      <c r="C43" s="30"/>
      <c r="D43" s="31"/>
      <c r="E43" s="30"/>
      <c r="F43" s="30"/>
      <c r="G43" s="60"/>
      <c r="H43" s="59"/>
      <c r="I43" s="173"/>
      <c r="J43" s="59"/>
      <c r="K43" s="59"/>
      <c r="L43" s="59"/>
      <c r="M43" s="59"/>
    </row>
    <row r="44" spans="1:13" ht="15.75">
      <c r="A44" s="30"/>
      <c r="B44" s="30"/>
      <c r="C44" s="30"/>
      <c r="D44" s="31"/>
      <c r="E44" s="30"/>
      <c r="F44" s="30"/>
      <c r="G44" s="60"/>
      <c r="H44" s="59"/>
      <c r="I44" s="173"/>
      <c r="J44" s="59"/>
      <c r="K44" s="59"/>
      <c r="L44" s="59"/>
      <c r="M44" s="59"/>
    </row>
    <row r="45" spans="1:13" ht="15">
      <c r="A45" s="34"/>
      <c r="B45" s="34"/>
      <c r="C45" s="34"/>
      <c r="D45" s="34"/>
      <c r="E45" s="34"/>
      <c r="F45" s="34"/>
      <c r="G45" s="60"/>
      <c r="H45" s="59"/>
      <c r="I45" s="173"/>
      <c r="J45" s="59"/>
      <c r="K45" s="59"/>
      <c r="L45" s="59"/>
      <c r="M45" s="59"/>
    </row>
    <row r="46" spans="1:13" ht="15">
      <c r="A46" s="35"/>
      <c r="B46" s="35"/>
      <c r="C46" s="36"/>
      <c r="D46" s="37"/>
      <c r="E46" s="35"/>
      <c r="F46" s="35"/>
      <c r="G46" s="60"/>
      <c r="H46" s="59"/>
      <c r="I46" s="173"/>
      <c r="J46" s="59"/>
      <c r="K46" s="59"/>
      <c r="L46" s="59"/>
      <c r="M46" s="59"/>
    </row>
    <row r="47" spans="1:13" ht="15">
      <c r="A47" s="35"/>
      <c r="B47" s="35"/>
      <c r="C47" s="36"/>
      <c r="D47" s="37"/>
      <c r="E47" s="35"/>
      <c r="F47" s="35"/>
      <c r="G47" s="60"/>
      <c r="H47" s="59"/>
      <c r="I47" s="173"/>
      <c r="J47" s="59"/>
      <c r="K47" s="59"/>
      <c r="L47" s="59"/>
      <c r="M47" s="59"/>
    </row>
    <row r="48" spans="1:13" ht="15.75" customHeight="1">
      <c r="A48" s="35"/>
      <c r="B48" s="35"/>
      <c r="C48" s="35"/>
      <c r="D48" s="37"/>
      <c r="E48" s="35"/>
      <c r="F48" s="35"/>
      <c r="G48" s="60"/>
      <c r="H48" s="59"/>
      <c r="I48" s="173"/>
      <c r="J48" s="59"/>
      <c r="K48" s="59"/>
      <c r="L48" s="59"/>
      <c r="M48" s="59"/>
    </row>
    <row r="49" spans="1:9" ht="15">
      <c r="A49" s="35"/>
      <c r="B49" s="35"/>
      <c r="C49" s="37"/>
      <c r="D49" s="37"/>
      <c r="E49" s="35"/>
      <c r="F49" s="35"/>
      <c r="G49" s="60"/>
      <c r="I49" s="33"/>
    </row>
    <row r="50" spans="1:9" ht="15.75">
      <c r="A50" s="50"/>
      <c r="B50" s="50"/>
      <c r="C50" s="50"/>
      <c r="D50" s="50"/>
      <c r="E50" s="50"/>
      <c r="F50" s="32"/>
      <c r="G50" s="60"/>
      <c r="I50" s="33"/>
    </row>
    <row r="51" spans="1:9">
      <c r="I51" s="33"/>
    </row>
    <row r="52" spans="1:9">
      <c r="I52" s="33"/>
    </row>
    <row r="53" spans="1:9">
      <c r="I53" s="33"/>
    </row>
    <row r="54" spans="1:9">
      <c r="I54" s="33"/>
    </row>
    <row r="55" spans="1:9">
      <c r="I55" s="33"/>
    </row>
    <row r="56" spans="1:9">
      <c r="I56" s="33"/>
    </row>
    <row r="57" spans="1:9">
      <c r="I57" s="33"/>
    </row>
    <row r="58" spans="1:9">
      <c r="I58" s="33"/>
    </row>
    <row r="59" spans="1:9">
      <c r="I59" s="33"/>
    </row>
    <row r="60" spans="1:9">
      <c r="I60" s="33"/>
    </row>
    <row r="61" spans="1:9">
      <c r="I61" s="33"/>
    </row>
    <row r="62" spans="1:9">
      <c r="I62" s="33"/>
    </row>
    <row r="63" spans="1:9">
      <c r="I63" s="33"/>
    </row>
    <row r="64" spans="1:9">
      <c r="I64" s="33"/>
    </row>
    <row r="65" spans="9:9">
      <c r="I65" s="33"/>
    </row>
    <row r="66" spans="9:9">
      <c r="I66" s="33"/>
    </row>
    <row r="67" spans="9:9">
      <c r="I67" s="33"/>
    </row>
    <row r="68" spans="9:9">
      <c r="I68" s="33"/>
    </row>
    <row r="69" spans="9:9">
      <c r="I69" s="33"/>
    </row>
    <row r="70" spans="9:9">
      <c r="I70" s="33"/>
    </row>
    <row r="71" spans="9:9">
      <c r="I71" s="33"/>
    </row>
    <row r="74" spans="9:9">
      <c r="I74" s="78"/>
    </row>
    <row r="77" spans="9:9">
      <c r="I77" s="78"/>
    </row>
    <row r="79" spans="9:9">
      <c r="I79" s="78"/>
    </row>
  </sheetData>
  <mergeCells count="11">
    <mergeCell ref="A28:C28"/>
    <mergeCell ref="A35:C35"/>
    <mergeCell ref="E19:E22"/>
    <mergeCell ref="A12:G12"/>
    <mergeCell ref="A13:G13"/>
    <mergeCell ref="A14:G14"/>
    <mergeCell ref="A16:G18"/>
    <mergeCell ref="A19:C22"/>
    <mergeCell ref="D19:D22"/>
    <mergeCell ref="F19:F22"/>
    <mergeCell ref="G19:G22"/>
  </mergeCells>
  <pageMargins left="0.6692913385826772" right="0.57999999999999996" top="0.31496062992125984" bottom="0.27559055118110237" header="0.31496062992125984" footer="0.23622047244094491"/>
  <pageSetup paperSize="9" scale="57" orientation="portrait" r:id="rId1"/>
  <headerFooter>
    <oddFooter xml:space="preserve">&amp;LMinistério da Agricultura, 
Pecuária e Abastecimento - 
MAPA
&amp;CEmpresa Brasileira de
Pesquisa Agropecuária -
Embrapa
&amp;RPqEB Final W3 Norte  Brasília - DF 
CEP 70.770-901
Telefone (61) 3448.4433 
Fax  (61) 3447.1041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6:E104"/>
  <sheetViews>
    <sheetView tabSelected="1" view="pageBreakPreview" zoomScale="80" zoomScaleNormal="100" zoomScaleSheetLayoutView="80" workbookViewId="0">
      <selection activeCell="A26" sqref="A26"/>
    </sheetView>
  </sheetViews>
  <sheetFormatPr defaultColWidth="11.42578125" defaultRowHeight="12.75"/>
  <cols>
    <col min="1" max="1" width="11.42578125" style="176" customWidth="1"/>
    <col min="2" max="2" width="34.7109375" style="176" customWidth="1"/>
    <col min="3" max="3" width="51" style="176" customWidth="1"/>
    <col min="4" max="4" width="19.140625" style="176" bestFit="1" customWidth="1"/>
    <col min="5" max="5" width="18.7109375" style="176" customWidth="1"/>
    <col min="6" max="220" width="11.42578125" style="176" customWidth="1"/>
    <col min="221" max="16384" width="11.42578125" style="176"/>
  </cols>
  <sheetData>
    <row r="6" spans="1:5" ht="9" customHeight="1"/>
    <row r="7" spans="1:5" ht="23.25" customHeight="1">
      <c r="A7" s="342" t="s">
        <v>10</v>
      </c>
      <c r="B7" s="343"/>
      <c r="C7" s="343"/>
      <c r="D7" s="343"/>
      <c r="E7" s="344"/>
    </row>
    <row r="8" spans="1:5" ht="21" customHeight="1">
      <c r="A8" s="345" t="s">
        <v>1</v>
      </c>
      <c r="B8" s="346"/>
      <c r="C8" s="346"/>
      <c r="D8" s="346"/>
      <c r="E8" s="340"/>
    </row>
    <row r="9" spans="1:5" ht="21.75" customHeight="1">
      <c r="A9" s="345" t="s">
        <v>21</v>
      </c>
      <c r="B9" s="346"/>
      <c r="C9" s="346"/>
      <c r="D9" s="346"/>
      <c r="E9" s="340"/>
    </row>
    <row r="10" spans="1:5" ht="8.25" customHeight="1">
      <c r="A10" s="6"/>
      <c r="B10" s="7"/>
      <c r="C10" s="8"/>
      <c r="D10" s="8"/>
      <c r="E10" s="9"/>
    </row>
    <row r="11" spans="1:5" ht="16.350000000000001" customHeight="1">
      <c r="A11" s="349"/>
      <c r="B11" s="339"/>
      <c r="C11" s="339"/>
      <c r="D11" s="339"/>
      <c r="E11" s="340"/>
    </row>
    <row r="12" spans="1:5" ht="24.75" customHeight="1">
      <c r="A12" s="345" t="s">
        <v>60</v>
      </c>
      <c r="B12" s="346"/>
      <c r="C12" s="346"/>
      <c r="D12" s="346"/>
      <c r="E12" s="340"/>
    </row>
    <row r="13" spans="1:5" ht="7.5" customHeight="1">
      <c r="A13" s="349"/>
      <c r="B13" s="339"/>
      <c r="C13" s="339"/>
      <c r="D13" s="339"/>
      <c r="E13" s="340"/>
    </row>
    <row r="14" spans="1:5" ht="9" customHeight="1">
      <c r="A14" s="337"/>
      <c r="B14" s="338"/>
      <c r="C14" s="338"/>
      <c r="D14" s="339"/>
      <c r="E14" s="340"/>
    </row>
    <row r="15" spans="1:5" ht="15">
      <c r="A15" s="10"/>
      <c r="B15" s="194"/>
      <c r="C15" s="196"/>
      <c r="D15" s="66" t="s">
        <v>66</v>
      </c>
      <c r="E15" s="66" t="s">
        <v>65</v>
      </c>
    </row>
    <row r="16" spans="1:5" ht="14.25">
      <c r="A16" s="13" t="s">
        <v>32</v>
      </c>
      <c r="B16" s="196"/>
      <c r="C16" s="196"/>
      <c r="D16" s="14" t="s">
        <v>2</v>
      </c>
      <c r="E16" s="15" t="s">
        <v>2</v>
      </c>
    </row>
    <row r="17" spans="1:5" ht="15">
      <c r="A17" s="10"/>
      <c r="B17" s="194"/>
      <c r="C17" s="194"/>
      <c r="D17" s="17"/>
      <c r="E17" s="17"/>
    </row>
    <row r="18" spans="1:5" ht="15">
      <c r="A18" s="21" t="s">
        <v>49</v>
      </c>
      <c r="B18" s="191"/>
      <c r="C18" s="195"/>
      <c r="D18" s="237">
        <v>-59690505.219999999</v>
      </c>
      <c r="E18" s="237">
        <v>-246231662.19999999</v>
      </c>
    </row>
    <row r="19" spans="1:5" ht="15">
      <c r="A19" s="21" t="s">
        <v>48</v>
      </c>
      <c r="B19" s="194"/>
      <c r="C19" s="200"/>
      <c r="D19" s="238">
        <v>85359359.269999996</v>
      </c>
      <c r="E19" s="238">
        <v>98689552.370000005</v>
      </c>
    </row>
    <row r="20" spans="1:5" ht="15">
      <c r="A20" s="21" t="s">
        <v>47</v>
      </c>
      <c r="B20" s="194"/>
      <c r="C20" s="200"/>
      <c r="D20" s="238" t="s">
        <v>42</v>
      </c>
      <c r="E20" s="238">
        <v>-163938.57</v>
      </c>
    </row>
    <row r="21" spans="1:5" ht="15">
      <c r="A21" s="21" t="s">
        <v>50</v>
      </c>
      <c r="B21" s="194"/>
      <c r="C21" s="200"/>
      <c r="D21" s="238">
        <v>12273.96</v>
      </c>
      <c r="E21" s="238">
        <v>-72744.97</v>
      </c>
    </row>
    <row r="22" spans="1:5" ht="15">
      <c r="A22" s="21" t="s">
        <v>51</v>
      </c>
      <c r="B22" s="21"/>
      <c r="C22" s="21"/>
      <c r="D22" s="238" t="s">
        <v>42</v>
      </c>
      <c r="E22" s="238">
        <v>150661</v>
      </c>
    </row>
    <row r="23" spans="1:5" ht="15">
      <c r="A23" s="21" t="s">
        <v>157</v>
      </c>
      <c r="B23" s="21"/>
      <c r="C23" s="21"/>
      <c r="D23" s="238">
        <v>19886950.43</v>
      </c>
      <c r="E23" s="238">
        <v>-11414877.25999999</v>
      </c>
    </row>
    <row r="24" spans="1:5" ht="15">
      <c r="A24" s="21" t="s">
        <v>184</v>
      </c>
      <c r="B24" s="21"/>
      <c r="C24" s="21"/>
      <c r="D24" s="238">
        <v>973342.46</v>
      </c>
      <c r="E24" s="238">
        <v>2163532.1800000002</v>
      </c>
    </row>
    <row r="25" spans="1:5" ht="15">
      <c r="A25" s="21" t="s">
        <v>158</v>
      </c>
      <c r="B25" s="21"/>
      <c r="C25" s="21"/>
      <c r="D25" s="238">
        <v>23949205.309999999</v>
      </c>
      <c r="E25" s="238" t="s">
        <v>42</v>
      </c>
    </row>
    <row r="26" spans="1:5" ht="15">
      <c r="A26" s="21" t="s">
        <v>159</v>
      </c>
      <c r="B26" s="21"/>
      <c r="C26" s="21"/>
      <c r="D26" s="238">
        <v>-51084119.909999996</v>
      </c>
      <c r="E26" s="238" t="s">
        <v>42</v>
      </c>
    </row>
    <row r="27" spans="1:5" ht="15">
      <c r="A27" s="21" t="s">
        <v>186</v>
      </c>
      <c r="B27" s="21"/>
      <c r="C27" s="21"/>
      <c r="D27" s="238">
        <f>28503255.01-14932367.53</f>
        <v>13570887.480000002</v>
      </c>
      <c r="E27" s="238">
        <v>6188443.1900000004</v>
      </c>
    </row>
    <row r="28" spans="1:5" ht="15">
      <c r="A28" s="21" t="s">
        <v>160</v>
      </c>
      <c r="B28" s="21"/>
      <c r="C28" s="21"/>
      <c r="D28" s="238">
        <v>-28930223.739999998</v>
      </c>
      <c r="E28" s="238">
        <v>29454610.209999979</v>
      </c>
    </row>
    <row r="29" spans="1:5" ht="15">
      <c r="A29" s="21" t="s">
        <v>161</v>
      </c>
      <c r="B29" s="21"/>
      <c r="C29" s="21"/>
      <c r="D29" s="238">
        <v>26317867.190000001</v>
      </c>
      <c r="E29" s="238" t="s">
        <v>42</v>
      </c>
    </row>
    <row r="30" spans="1:5" ht="15">
      <c r="A30" s="21" t="s">
        <v>162</v>
      </c>
      <c r="B30" s="21"/>
      <c r="C30" s="21"/>
      <c r="D30" s="238">
        <v>18314278.699999999</v>
      </c>
      <c r="E30" s="238">
        <v>-13205020.380000001</v>
      </c>
    </row>
    <row r="31" spans="1:5" ht="15">
      <c r="A31" s="21" t="s">
        <v>185</v>
      </c>
      <c r="B31" s="21"/>
      <c r="C31" s="21"/>
      <c r="D31" s="238">
        <v>7703192.3799999999</v>
      </c>
      <c r="E31" s="238">
        <v>25734986.98</v>
      </c>
    </row>
    <row r="32" spans="1:5" ht="15">
      <c r="A32" s="21" t="s">
        <v>188</v>
      </c>
      <c r="B32" s="21"/>
      <c r="C32" s="21"/>
      <c r="D32" s="238" t="s">
        <v>42</v>
      </c>
      <c r="E32" s="238">
        <v>-3762361.11</v>
      </c>
    </row>
    <row r="33" spans="1:5" ht="15">
      <c r="A33" s="21" t="s">
        <v>183</v>
      </c>
      <c r="B33" s="21"/>
      <c r="C33" s="21"/>
      <c r="D33" s="238">
        <v>5747014.6099999994</v>
      </c>
      <c r="E33" s="238">
        <v>43806101.609999999</v>
      </c>
    </row>
    <row r="34" spans="1:5" ht="15">
      <c r="A34" s="21" t="s">
        <v>187</v>
      </c>
      <c r="B34" s="21"/>
      <c r="C34" s="21"/>
      <c r="D34" s="238">
        <v>-24883795.640000001</v>
      </c>
      <c r="E34" s="238">
        <v>65273828.020000003</v>
      </c>
    </row>
    <row r="35" spans="1:5" ht="15">
      <c r="A35" s="21" t="s">
        <v>163</v>
      </c>
      <c r="B35" s="21"/>
      <c r="C35" s="21"/>
      <c r="D35" s="238">
        <v>9103951.4000000004</v>
      </c>
      <c r="E35" s="238">
        <v>0</v>
      </c>
    </row>
    <row r="36" spans="1:5" ht="15">
      <c r="A36" s="21" t="s">
        <v>189</v>
      </c>
      <c r="B36" s="21"/>
      <c r="C36" s="21"/>
      <c r="D36" s="238" t="s">
        <v>42</v>
      </c>
      <c r="E36" s="238">
        <v>5151800.8099999996</v>
      </c>
    </row>
    <row r="37" spans="1:5" ht="15">
      <c r="A37" s="21"/>
      <c r="B37" s="194"/>
      <c r="C37" s="200"/>
      <c r="D37" s="238"/>
      <c r="E37" s="238"/>
    </row>
    <row r="38" spans="1:5" ht="15">
      <c r="A38" s="18" t="s">
        <v>112</v>
      </c>
      <c r="B38" s="194"/>
      <c r="C38" s="200"/>
      <c r="D38" s="237">
        <f>SUM(D18:D36)</f>
        <v>46349678.680000007</v>
      </c>
      <c r="E38" s="237">
        <f>SUM(E18:E36)</f>
        <v>1762911.8800000297</v>
      </c>
    </row>
    <row r="39" spans="1:5" ht="15">
      <c r="A39" s="10"/>
      <c r="B39" s="194"/>
      <c r="C39" s="200"/>
      <c r="D39" s="260"/>
      <c r="E39" s="238"/>
    </row>
    <row r="40" spans="1:5" ht="15">
      <c r="A40" s="18" t="s">
        <v>164</v>
      </c>
      <c r="B40" s="196"/>
      <c r="C40" s="208"/>
      <c r="D40" s="261"/>
      <c r="E40" s="238"/>
    </row>
    <row r="41" spans="1:5" ht="15">
      <c r="A41" s="21" t="s">
        <v>53</v>
      </c>
      <c r="B41" s="196"/>
      <c r="C41" s="208"/>
      <c r="D41" s="238">
        <v>12299031.770000003</v>
      </c>
      <c r="E41" s="238">
        <v>-7444379.6200000048</v>
      </c>
    </row>
    <row r="42" spans="1:5" ht="15">
      <c r="A42" s="21" t="s">
        <v>165</v>
      </c>
      <c r="B42" s="196"/>
      <c r="C42" s="208"/>
      <c r="D42" s="238">
        <v>-662948.54000000097</v>
      </c>
      <c r="E42" s="238">
        <v>1079012.870000001</v>
      </c>
    </row>
    <row r="43" spans="1:5" ht="15">
      <c r="A43" s="21" t="s">
        <v>166</v>
      </c>
      <c r="B43" s="196"/>
      <c r="C43" s="208"/>
      <c r="D43" s="238">
        <v>-1773966.2699999996</v>
      </c>
      <c r="E43" s="238">
        <v>6860413.5499999998</v>
      </c>
    </row>
    <row r="44" spans="1:5" ht="15">
      <c r="A44" s="21" t="s">
        <v>167</v>
      </c>
      <c r="B44" s="196"/>
      <c r="C44" s="208"/>
      <c r="D44" s="238">
        <v>-6086917.8499999978</v>
      </c>
      <c r="E44" s="238">
        <v>-28470606.550000001</v>
      </c>
    </row>
    <row r="45" spans="1:5" ht="15">
      <c r="A45" s="21" t="s">
        <v>168</v>
      </c>
      <c r="B45" s="196"/>
      <c r="C45" s="208"/>
      <c r="D45" s="238">
        <v>-97925.759999999776</v>
      </c>
      <c r="E45" s="238">
        <v>147067.68999999994</v>
      </c>
    </row>
    <row r="46" spans="1:5" ht="15">
      <c r="A46" s="21" t="s">
        <v>52</v>
      </c>
      <c r="B46" s="196"/>
      <c r="C46" s="208"/>
      <c r="D46" s="238">
        <v>-3107626.2700000033</v>
      </c>
      <c r="E46" s="238">
        <v>5249707.6099999994</v>
      </c>
    </row>
    <row r="47" spans="1:5" ht="15">
      <c r="A47" s="21" t="s">
        <v>169</v>
      </c>
      <c r="B47" s="196"/>
      <c r="C47" s="208"/>
      <c r="D47" s="238">
        <v>905.21999999999753</v>
      </c>
      <c r="E47" s="238">
        <v>-6919.8799999999992</v>
      </c>
    </row>
    <row r="48" spans="1:5" ht="15">
      <c r="A48" s="21" t="s">
        <v>170</v>
      </c>
      <c r="B48" s="267"/>
      <c r="C48" s="208"/>
      <c r="D48" s="238">
        <v>-160453.71999999974</v>
      </c>
      <c r="E48" s="238">
        <v>-126789.45999999996</v>
      </c>
    </row>
    <row r="49" spans="1:5" ht="15">
      <c r="A49" s="21" t="s">
        <v>171</v>
      </c>
      <c r="B49" s="267"/>
      <c r="C49" s="208"/>
      <c r="D49" s="238">
        <v>-18711802.50999999</v>
      </c>
      <c r="E49" s="238">
        <v>-14820339.230000019</v>
      </c>
    </row>
    <row r="50" spans="1:5" ht="15">
      <c r="A50" s="21" t="s">
        <v>172</v>
      </c>
      <c r="B50" s="267"/>
      <c r="C50" s="208"/>
      <c r="D50" s="238">
        <v>-5380698.6700000018</v>
      </c>
      <c r="E50" s="238">
        <v>-1576412.629999999</v>
      </c>
    </row>
    <row r="51" spans="1:5" ht="15">
      <c r="A51" s="21" t="s">
        <v>191</v>
      </c>
      <c r="B51" s="267"/>
      <c r="C51" s="208"/>
      <c r="D51" s="238">
        <v>202659.36000000034</v>
      </c>
      <c r="E51" s="238">
        <v>-272012.1799999997</v>
      </c>
    </row>
    <row r="52" spans="1:5" ht="15">
      <c r="A52" s="21" t="s">
        <v>173</v>
      </c>
      <c r="B52" s="267"/>
      <c r="C52" s="208"/>
      <c r="D52" s="238">
        <v>7350</v>
      </c>
      <c r="E52" s="238">
        <v>-110716.08000000007</v>
      </c>
    </row>
    <row r="53" spans="1:5" ht="15">
      <c r="A53" s="21" t="s">
        <v>190</v>
      </c>
      <c r="B53" s="267"/>
      <c r="C53" s="208"/>
      <c r="D53" s="238">
        <v>-8628869.4600000009</v>
      </c>
      <c r="E53" s="238">
        <v>-33570606.25</v>
      </c>
    </row>
    <row r="54" spans="1:5" ht="15">
      <c r="A54" s="21" t="s">
        <v>174</v>
      </c>
      <c r="B54" s="267"/>
      <c r="C54" s="208"/>
      <c r="D54" s="238">
        <v>2606.0299999999988</v>
      </c>
      <c r="E54" s="238">
        <v>-3949.5800000000017</v>
      </c>
    </row>
    <row r="55" spans="1:5" ht="15">
      <c r="A55" s="21" t="s">
        <v>175</v>
      </c>
      <c r="B55" s="267"/>
      <c r="C55" s="208"/>
      <c r="D55" s="238">
        <v>-2205</v>
      </c>
      <c r="E55" s="238">
        <v>33214.830000000075</v>
      </c>
    </row>
    <row r="56" spans="1:5" ht="15">
      <c r="A56" s="21" t="s">
        <v>176</v>
      </c>
      <c r="B56" s="267"/>
      <c r="C56" s="208"/>
      <c r="D56" s="238">
        <v>-24989457.109999999</v>
      </c>
      <c r="E56" s="238">
        <v>45325249.940000057</v>
      </c>
    </row>
    <row r="57" spans="1:5" ht="15">
      <c r="A57" s="21" t="s">
        <v>177</v>
      </c>
      <c r="B57" s="267"/>
      <c r="C57" s="208"/>
      <c r="D57" s="238">
        <v>-3519110.1000000006</v>
      </c>
      <c r="E57" s="238">
        <v>-14846907.130000001</v>
      </c>
    </row>
    <row r="58" spans="1:5" ht="15">
      <c r="A58" s="21" t="s">
        <v>178</v>
      </c>
      <c r="B58" s="267"/>
      <c r="C58" s="208"/>
      <c r="D58" s="238">
        <v>483559.05000000075</v>
      </c>
      <c r="E58" s="238">
        <v>6036528.1099999994</v>
      </c>
    </row>
    <row r="59" spans="1:5" ht="15">
      <c r="A59" s="21" t="s">
        <v>179</v>
      </c>
      <c r="B59" s="267"/>
      <c r="C59" s="208"/>
      <c r="D59" s="238">
        <v>12035</v>
      </c>
      <c r="E59" s="238">
        <v>-1389439.7</v>
      </c>
    </row>
    <row r="60" spans="1:5" ht="15">
      <c r="A60" s="21" t="s">
        <v>180</v>
      </c>
      <c r="B60" s="267"/>
      <c r="C60" s="208"/>
      <c r="D60" s="238">
        <v>31071448.769999996</v>
      </c>
      <c r="E60" s="238">
        <v>54148863.049999997</v>
      </c>
    </row>
    <row r="61" spans="1:5" ht="15">
      <c r="A61" s="21" t="s">
        <v>181</v>
      </c>
      <c r="B61" s="267"/>
      <c r="C61" s="208"/>
      <c r="D61" s="238">
        <v>264430.80000000005</v>
      </c>
      <c r="E61" s="238">
        <v>-203336.85</v>
      </c>
    </row>
    <row r="62" spans="1:5" ht="15">
      <c r="A62" s="21"/>
      <c r="B62" s="205"/>
      <c r="C62" s="200"/>
      <c r="D62" s="260"/>
      <c r="E62" s="238"/>
    </row>
    <row r="63" spans="1:5" ht="15" customHeight="1">
      <c r="A63" s="10"/>
      <c r="B63" s="194"/>
      <c r="C63" s="262"/>
      <c r="D63" s="260"/>
      <c r="E63" s="238"/>
    </row>
    <row r="64" spans="1:5" ht="15" customHeight="1">
      <c r="A64" s="18" t="s">
        <v>11</v>
      </c>
      <c r="B64" s="194"/>
      <c r="C64" s="262"/>
      <c r="D64" s="237">
        <f>SUM(D38:D63)</f>
        <v>17571723.420000024</v>
      </c>
      <c r="E64" s="237">
        <f>SUM(E38:E63)</f>
        <v>17800554.390000045</v>
      </c>
    </row>
    <row r="65" spans="1:5" ht="15" customHeight="1">
      <c r="A65" s="18"/>
      <c r="B65" s="194"/>
      <c r="C65" s="262"/>
      <c r="D65" s="260"/>
      <c r="E65" s="237"/>
    </row>
    <row r="66" spans="1:5" ht="15" customHeight="1">
      <c r="A66" s="13" t="s">
        <v>33</v>
      </c>
      <c r="B66" s="194"/>
      <c r="C66" s="262"/>
      <c r="D66" s="260"/>
      <c r="E66" s="238"/>
    </row>
    <row r="67" spans="1:5" ht="15" customHeight="1">
      <c r="A67" s="10"/>
      <c r="B67" s="194"/>
      <c r="C67" s="262"/>
      <c r="D67" s="260"/>
      <c r="E67" s="238"/>
    </row>
    <row r="68" spans="1:5" ht="15" customHeight="1">
      <c r="A68" s="21" t="s">
        <v>182</v>
      </c>
      <c r="B68" s="194"/>
      <c r="C68" s="262"/>
      <c r="D68" s="238">
        <v>-80458571.189999998</v>
      </c>
      <c r="E68" s="238">
        <v>-25073263.539999999</v>
      </c>
    </row>
    <row r="69" spans="1:5" ht="15" customHeight="1">
      <c r="A69" s="10"/>
      <c r="B69" s="194"/>
      <c r="C69" s="262"/>
      <c r="D69" s="260"/>
      <c r="E69" s="238"/>
    </row>
    <row r="70" spans="1:5" ht="15" customHeight="1">
      <c r="A70" s="18" t="s">
        <v>12</v>
      </c>
      <c r="B70" s="194"/>
      <c r="C70" s="262"/>
      <c r="D70" s="237">
        <f>SUM(D68:D68)</f>
        <v>-80458571.189999998</v>
      </c>
      <c r="E70" s="237">
        <f>SUM(E68:E68)</f>
        <v>-25073263.539999999</v>
      </c>
    </row>
    <row r="71" spans="1:5" ht="15" customHeight="1">
      <c r="A71" s="18"/>
      <c r="B71" s="194"/>
      <c r="C71" s="262"/>
      <c r="D71" s="260"/>
      <c r="E71" s="237"/>
    </row>
    <row r="72" spans="1:5" ht="15" customHeight="1">
      <c r="A72" s="13" t="s">
        <v>31</v>
      </c>
      <c r="B72" s="194"/>
      <c r="C72" s="262"/>
      <c r="D72" s="260"/>
      <c r="E72" s="238"/>
    </row>
    <row r="73" spans="1:5" ht="15" customHeight="1">
      <c r="A73" s="10"/>
      <c r="B73" s="194"/>
      <c r="C73" s="262"/>
      <c r="D73" s="260"/>
      <c r="E73" s="238"/>
    </row>
    <row r="74" spans="1:5" ht="15">
      <c r="A74" s="21" t="s">
        <v>34</v>
      </c>
      <c r="B74" s="194"/>
      <c r="C74" s="262"/>
      <c r="D74" s="238">
        <v>63406277.259999998</v>
      </c>
      <c r="E74" s="238">
        <v>20084506.309999999</v>
      </c>
    </row>
    <row r="75" spans="1:5" ht="15">
      <c r="A75" s="21" t="s">
        <v>113</v>
      </c>
      <c r="B75" s="194"/>
      <c r="C75" s="262"/>
      <c r="D75" s="238">
        <v>-39611359.600000001</v>
      </c>
      <c r="E75" s="238">
        <v>0</v>
      </c>
    </row>
    <row r="76" spans="1:5" ht="15">
      <c r="A76" s="21" t="s">
        <v>114</v>
      </c>
      <c r="B76" s="194"/>
      <c r="C76" s="262"/>
      <c r="D76" s="238">
        <v>-5218027.38</v>
      </c>
      <c r="E76" s="238">
        <v>3710411.35</v>
      </c>
    </row>
    <row r="77" spans="1:5" ht="15">
      <c r="A77" s="21"/>
      <c r="B77" s="194"/>
      <c r="C77" s="262"/>
      <c r="D77" s="260"/>
      <c r="E77" s="192"/>
    </row>
    <row r="78" spans="1:5" ht="14.25">
      <c r="A78" s="18" t="s">
        <v>115</v>
      </c>
      <c r="B78" s="196"/>
      <c r="C78" s="263"/>
      <c r="D78" s="237">
        <f>SUM(D74:D77)</f>
        <v>18576890.279999997</v>
      </c>
      <c r="E78" s="237">
        <f>SUM(E74:E77)</f>
        <v>23794917.66</v>
      </c>
    </row>
    <row r="79" spans="1:5" ht="15" customHeight="1">
      <c r="A79" s="10"/>
      <c r="B79" s="194"/>
      <c r="C79" s="262"/>
      <c r="D79" s="260"/>
      <c r="E79" s="238"/>
    </row>
    <row r="80" spans="1:5" ht="15" customHeight="1">
      <c r="A80" s="22" t="s">
        <v>13</v>
      </c>
      <c r="B80" s="194"/>
      <c r="C80" s="262"/>
      <c r="D80" s="237">
        <f>D64+D70+D78</f>
        <v>-44309957.48999998</v>
      </c>
      <c r="E80" s="237">
        <f>E64+E70+E78</f>
        <v>16522208.510000046</v>
      </c>
    </row>
    <row r="81" spans="1:5" ht="15" customHeight="1">
      <c r="A81" s="22"/>
      <c r="B81" s="194"/>
      <c r="C81" s="262"/>
      <c r="D81" s="260"/>
      <c r="E81" s="238"/>
    </row>
    <row r="82" spans="1:5" ht="15" customHeight="1">
      <c r="A82" s="22" t="s">
        <v>14</v>
      </c>
      <c r="B82" s="194"/>
      <c r="C82" s="262"/>
      <c r="D82" s="237">
        <v>298507592.06999999</v>
      </c>
      <c r="E82" s="237">
        <v>281985383.56</v>
      </c>
    </row>
    <row r="83" spans="1:5" ht="15" customHeight="1">
      <c r="A83" s="22"/>
      <c r="B83" s="194"/>
      <c r="C83" s="262"/>
      <c r="D83" s="260"/>
      <c r="E83" s="237"/>
    </row>
    <row r="84" spans="1:5" ht="15" customHeight="1">
      <c r="A84" s="22" t="s">
        <v>15</v>
      </c>
      <c r="B84" s="194"/>
      <c r="C84" s="262"/>
      <c r="D84" s="237">
        <v>254197634.59</v>
      </c>
      <c r="E84" s="237">
        <f>E80+E82</f>
        <v>298507592.07000005</v>
      </c>
    </row>
    <row r="85" spans="1:5" ht="22.35" customHeight="1">
      <c r="A85" s="23"/>
      <c r="B85" s="24"/>
      <c r="C85" s="25"/>
      <c r="D85" s="264"/>
      <c r="E85" s="239"/>
    </row>
    <row r="86" spans="1:5" ht="15">
      <c r="A86" s="194"/>
      <c r="B86" s="194"/>
      <c r="C86" s="194"/>
      <c r="D86" s="194"/>
      <c r="E86" s="265"/>
    </row>
    <row r="87" spans="1:5" ht="15">
      <c r="A87" s="196"/>
      <c r="B87" s="194"/>
      <c r="C87" s="191"/>
      <c r="D87" s="191"/>
      <c r="E87" s="266"/>
    </row>
    <row r="88" spans="1:5" ht="15">
      <c r="A88" s="189"/>
      <c r="B88" s="191"/>
      <c r="C88" s="193"/>
      <c r="D88" s="193"/>
      <c r="E88" s="194"/>
    </row>
    <row r="89" spans="1:5" ht="15">
      <c r="A89" s="195"/>
      <c r="B89" s="194"/>
      <c r="C89" s="193"/>
      <c r="D89" s="193"/>
      <c r="E89" s="194"/>
    </row>
    <row r="90" spans="1:5" ht="15" customHeight="1">
      <c r="A90" s="191"/>
      <c r="B90" s="191"/>
      <c r="C90" s="190"/>
      <c r="D90" s="190"/>
      <c r="E90" s="194"/>
    </row>
    <row r="91" spans="1:5" ht="15.75">
      <c r="A91" s="187"/>
      <c r="B91" s="187"/>
      <c r="C91" s="187"/>
      <c r="D91" s="187"/>
      <c r="E91" s="189"/>
    </row>
    <row r="92" spans="1:5" ht="15.75">
      <c r="A92" s="187"/>
      <c r="B92" s="187"/>
      <c r="C92" s="187"/>
      <c r="D92" s="187"/>
      <c r="E92" s="189"/>
    </row>
    <row r="93" spans="1:5" ht="14.25">
      <c r="A93" s="184"/>
      <c r="B93" s="184"/>
      <c r="C93" s="184"/>
      <c r="D93" s="184"/>
      <c r="E93" s="189"/>
    </row>
    <row r="94" spans="1:5" ht="14.25">
      <c r="A94" s="180"/>
      <c r="B94" s="180"/>
      <c r="C94" s="181"/>
      <c r="D94" s="181"/>
      <c r="E94" s="189"/>
    </row>
    <row r="95" spans="1:5" ht="14.25">
      <c r="A95" s="180"/>
      <c r="B95" s="180"/>
      <c r="C95" s="181"/>
      <c r="D95" s="181"/>
      <c r="E95" s="189"/>
    </row>
    <row r="96" spans="1:5" ht="15.75">
      <c r="A96" s="180"/>
      <c r="B96" s="180"/>
      <c r="C96" s="180"/>
      <c r="D96" s="180"/>
      <c r="E96" s="185"/>
    </row>
    <row r="97" spans="1:5" ht="15.75">
      <c r="A97" s="180"/>
      <c r="B97" s="180"/>
      <c r="C97" s="179"/>
      <c r="D97" s="179"/>
      <c r="E97" s="185"/>
    </row>
    <row r="98" spans="1:5" ht="15.75">
      <c r="E98" s="185"/>
    </row>
    <row r="99" spans="1:5" ht="15.75">
      <c r="A99" s="187"/>
      <c r="B99" s="187"/>
      <c r="C99" s="187"/>
      <c r="D99" s="187"/>
      <c r="E99" s="185"/>
    </row>
    <row r="100" spans="1:5">
      <c r="A100" s="184"/>
      <c r="B100" s="184"/>
      <c r="C100" s="184"/>
      <c r="D100" s="184"/>
      <c r="E100" s="183"/>
    </row>
    <row r="101" spans="1:5">
      <c r="A101" s="180"/>
      <c r="B101" s="180"/>
      <c r="C101" s="181"/>
      <c r="D101" s="181"/>
    </row>
    <row r="102" spans="1:5">
      <c r="A102" s="180"/>
      <c r="B102" s="180"/>
      <c r="C102" s="181"/>
      <c r="D102" s="181"/>
    </row>
    <row r="103" spans="1:5">
      <c r="A103" s="180"/>
      <c r="B103" s="180"/>
      <c r="C103" s="180"/>
      <c r="D103" s="180"/>
    </row>
    <row r="104" spans="1:5">
      <c r="A104" s="180"/>
      <c r="B104" s="180"/>
      <c r="C104" s="179"/>
      <c r="D104" s="179"/>
      <c r="E104" s="178"/>
    </row>
  </sheetData>
  <mergeCells count="7">
    <mergeCell ref="A14:E14"/>
    <mergeCell ref="A7:E7"/>
    <mergeCell ref="A8:E8"/>
    <mergeCell ref="A9:E9"/>
    <mergeCell ref="A11:E11"/>
    <mergeCell ref="A12:E12"/>
    <mergeCell ref="A13:E13"/>
  </mergeCells>
  <printOptions horizontalCentered="1"/>
  <pageMargins left="0.6692913385826772" right="0.15748031496062992" top="0.31496062992125984" bottom="0.27559055118110237" header="0.31496062992125984" footer="0.23622047244094491"/>
  <pageSetup paperSize="9" scale="53" orientation="portrait" r:id="rId1"/>
  <headerFooter>
    <oddFooter xml:space="preserve">&amp;LMinistério da Agricultura, 
Pecuária e Abastecimento - 
MAPA
&amp;CEmpresa Brasileira de
Pesquisa Agropecuária -
Embrapa
&amp;RPqEB Final W3 Norte  Brasília - DF 
CEP 70.770-901
Telefone (61) 3448.4433 
Fax  (61) 3447.1041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BALANÇO PATRIMONIAL</vt:lpstr>
      <vt:lpstr>DRE Final</vt:lpstr>
      <vt:lpstr>DRA</vt:lpstr>
      <vt:lpstr>DVA</vt:lpstr>
      <vt:lpstr>DMPL </vt:lpstr>
      <vt:lpstr>DFC Indireto Ajustada</vt:lpstr>
      <vt:lpstr>'BALANÇO PATRIMONIAL'!Area_de_impressao</vt:lpstr>
      <vt:lpstr>'DFC Indireto Ajustada'!Area_de_impressao</vt:lpstr>
      <vt:lpstr>'DMPL '!Area_de_impressao</vt:lpstr>
      <vt:lpstr>DRA!Area_de_impressao</vt:lpstr>
      <vt:lpstr>DVA!Area_de_impressao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embrapa</dc:creator>
  <cp:lastModifiedBy>Ana</cp:lastModifiedBy>
  <cp:lastPrinted>2021-03-03T17:38:07Z</cp:lastPrinted>
  <dcterms:created xsi:type="dcterms:W3CDTF">2017-05-04T16:41:53Z</dcterms:created>
  <dcterms:modified xsi:type="dcterms:W3CDTF">2021-06-29T11:59:30Z</dcterms:modified>
</cp:coreProperties>
</file>